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camerontaggart/Downloads/"/>
    </mc:Choice>
  </mc:AlternateContent>
  <xr:revisionPtr revIDLastSave="0" documentId="13_ncr:1_{EDBDBEE5-9D78-F043-9DA4-D27F1E9AD458}" xr6:coauthVersionLast="45" xr6:coauthVersionMax="45" xr10:uidLastSave="{00000000-0000-0000-0000-000000000000}"/>
  <bookViews>
    <workbookView xWindow="800" yWindow="460" windowWidth="28000" windowHeight="15880" tabRatio="754" activeTab="1" xr2:uid="{00000000-000D-0000-FFFF-FFFF00000000}"/>
  </bookViews>
  <sheets>
    <sheet name="Blank Template" sheetId="3" r:id="rId1"/>
    <sheet name="Lease Classification Test" sheetId="11" r:id="rId2"/>
    <sheet name="Finance Lease Measurement" sheetId="12" r:id="rId3"/>
    <sheet name="Operating Lease Measurement" sheetId="13" r:id="rId4"/>
    <sheet name="BioServe Notes" sheetId="9" state="hidden" r:id="rId5"/>
  </sheets>
  <externalReferences>
    <externalReference r:id="rId6"/>
    <externalReference r:id="rId7"/>
    <externalReference r:id="rId8"/>
    <externalReference r:id="rId9"/>
    <externalReference r:id="rId10"/>
    <externalReference r:id="rId11"/>
  </externalReferences>
  <definedNames>
    <definedName name="_RNG1">#REF!</definedName>
    <definedName name="ACNAMES1">#REF!</definedName>
    <definedName name="ASD">'[1]June 1999 Forecast'!#REF!</definedName>
    <definedName name="BU">[2]BUSPER!#REF!</definedName>
    <definedName name="BU_LIST">[2]BU_LIST!$B$3:$D$78</definedName>
    <definedName name="bulist">[3]BU_LIST!$B$4:$C$187</definedName>
    <definedName name="COA" localSheetId="1">[4]Hoja1!$A$1:$B$289</definedName>
    <definedName name="IDN">#REF!</definedName>
    <definedName name="IFN">#REF!</definedName>
    <definedName name="LYN">#REF!</definedName>
    <definedName name="Month_number">#REF!</definedName>
    <definedName name="NvsASD">"V2006-12-31"</definedName>
    <definedName name="NvsAutoDrillOk">"VN"</definedName>
    <definedName name="NvsElapsedTime">0.00119212963181781</definedName>
    <definedName name="NvsEndTime">38706.6404166667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"%,X,RNF.PRODUCT.,CZF.."</definedName>
    <definedName name="NvsPanelBusUnit">"V"</definedName>
    <definedName name="NvsPanelEffdt">"V2005-01-01"</definedName>
    <definedName name="NvsPanelSetid">"VSYLVN"</definedName>
    <definedName name="NvsReqBU">"V2832"</definedName>
    <definedName name="NvsReqBUOnly">"VN"</definedName>
    <definedName name="NvsTransLed">"VN"</definedName>
    <definedName name="NvsTreeASD">"V2006-12-31"</definedName>
    <definedName name="NvsValTbl.ACCOUNT">"GL_ACCOUNT_TBL"</definedName>
    <definedName name="NvsValTbl.AFFILIATE">"AFFILIATE_VW"</definedName>
    <definedName name="NvsValTbl.BUSINESS_UNIT">"BUS_UNIT_TBL_GL"</definedName>
    <definedName name="NvsValTbl.CURRENCY_CD">"CURRENCY_CD_TBL"</definedName>
    <definedName name="NvsValTbl.DEPTID">"DEPARTMENT_TBL"</definedName>
    <definedName name="NvsValTbl.PRODUCT">"PRODUCT_TBL"</definedName>
    <definedName name="NvsValTbl.PROJECT_ID">"PROJECT_ID_VW"</definedName>
    <definedName name="pretax_income">#REF!</definedName>
    <definedName name="_xlnm.Print_Area" localSheetId="1">'Lease Classification Test'!$A$2:$C$43</definedName>
    <definedName name="RANGE">#REF!</definedName>
    <definedName name="RANGE1">#REF!</definedName>
    <definedName name="RID">#REF!</definedName>
    <definedName name="Subaccount">#REF!</definedName>
    <definedName name="Sylvan_Learning_Systems__Inc.">"Detail view"</definedName>
    <definedName name="Tabla">#REF!</definedName>
    <definedName name="table">'[5]BF Tier Current'!$B$7:$D$12</definedName>
    <definedName name="thelist">[6]BU_LIST!$B$4:$C$120</definedName>
    <definedName name="time_span">#REF!</definedName>
    <definedName name="upstDataMap">#REF!</definedName>
    <definedName name="upstDataSeg19">#REF!</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1" l="1"/>
  <c r="D36" i="11"/>
  <c r="D37" i="11" s="1"/>
  <c r="D31" i="3" s="1"/>
  <c r="E36" i="11"/>
  <c r="E37" i="11" s="1"/>
  <c r="D32" i="3" s="1"/>
  <c r="G32" i="3" s="1"/>
  <c r="C36" i="11"/>
  <c r="C37" i="11" s="1"/>
  <c r="D30" i="3" s="1"/>
  <c r="G30" i="3" s="1"/>
  <c r="D36" i="13"/>
  <c r="F36" i="13" s="1"/>
  <c r="F25" i="11"/>
  <c r="F24" i="11"/>
  <c r="F34" i="11"/>
  <c r="F39" i="11" s="1"/>
  <c r="D37" i="13"/>
  <c r="D38" i="13"/>
  <c r="C38" i="13"/>
  <c r="A37" i="13"/>
  <c r="A38" i="13" s="1"/>
  <c r="C37" i="13"/>
  <c r="C36" i="13"/>
  <c r="G36" i="13" s="1"/>
  <c r="D31" i="13"/>
  <c r="F31" i="13" s="1"/>
  <c r="E25" i="11"/>
  <c r="E24" i="11"/>
  <c r="E34" i="11"/>
  <c r="E39" i="11" s="1"/>
  <c r="D32" i="13"/>
  <c r="D33" i="13"/>
  <c r="C33" i="13"/>
  <c r="A32" i="13"/>
  <c r="A33" i="13" s="1"/>
  <c r="C32" i="13"/>
  <c r="C31" i="13"/>
  <c r="G31" i="13" s="1"/>
  <c r="D26" i="13"/>
  <c r="F26" i="13" s="1"/>
  <c r="D25" i="11"/>
  <c r="D24" i="11"/>
  <c r="D34" i="11"/>
  <c r="D39" i="11" s="1"/>
  <c r="D27" i="13"/>
  <c r="D28" i="13"/>
  <c r="C28" i="13"/>
  <c r="A27" i="13"/>
  <c r="A28" i="13" s="1"/>
  <c r="C27" i="13"/>
  <c r="C26" i="13"/>
  <c r="G26" i="13" s="1"/>
  <c r="D21" i="13"/>
  <c r="F21" i="13" s="1"/>
  <c r="C25" i="11"/>
  <c r="C24" i="11"/>
  <c r="C34" i="11"/>
  <c r="C39" i="11" s="1"/>
  <c r="D22" i="13"/>
  <c r="D23" i="13"/>
  <c r="C23" i="13"/>
  <c r="A22" i="13"/>
  <c r="A23" i="13" s="1"/>
  <c r="C22" i="13"/>
  <c r="C21" i="13"/>
  <c r="G21" i="13" s="1"/>
  <c r="B30" i="3"/>
  <c r="C30" i="3"/>
  <c r="C42" i="11"/>
  <c r="C43" i="11"/>
  <c r="E30" i="3" s="1"/>
  <c r="F30" i="3"/>
  <c r="B31" i="3"/>
  <c r="C31" i="3"/>
  <c r="D42" i="11"/>
  <c r="D43" i="11" s="1"/>
  <c r="E31" i="3" s="1"/>
  <c r="F31" i="3"/>
  <c r="B32" i="3"/>
  <c r="C32" i="3"/>
  <c r="E42" i="11"/>
  <c r="E43" i="11"/>
  <c r="E32" i="3" s="1"/>
  <c r="F32" i="3"/>
  <c r="B33" i="3"/>
  <c r="C33" i="3"/>
  <c r="G33" i="3" s="1"/>
  <c r="F37" i="11"/>
  <c r="D33" i="3" s="1"/>
  <c r="F42" i="11"/>
  <c r="F43" i="11" s="1"/>
  <c r="E33" i="3" s="1"/>
  <c r="F33" i="3"/>
  <c r="D37" i="12"/>
  <c r="D36" i="12"/>
  <c r="F36" i="12" s="1"/>
  <c r="D38" i="12"/>
  <c r="C38" i="12"/>
  <c r="A37" i="12"/>
  <c r="A38" i="12" s="1"/>
  <c r="D33" i="12"/>
  <c r="D31" i="12"/>
  <c r="F31" i="12" s="1"/>
  <c r="D32" i="12"/>
  <c r="C33" i="12"/>
  <c r="A32" i="12"/>
  <c r="A33" i="12" s="1"/>
  <c r="D28" i="12"/>
  <c r="D26" i="12"/>
  <c r="F26" i="12" s="1"/>
  <c r="D27" i="12"/>
  <c r="C28" i="12"/>
  <c r="A27" i="12"/>
  <c r="A28" i="12" s="1"/>
  <c r="D23" i="12"/>
  <c r="D21" i="12"/>
  <c r="F21" i="12" s="1"/>
  <c r="D22" i="12"/>
  <c r="C23" i="12"/>
  <c r="A22" i="12"/>
  <c r="A23" i="12" s="1"/>
  <c r="C37" i="12"/>
  <c r="C36" i="12"/>
  <c r="C32" i="12"/>
  <c r="C31" i="12"/>
  <c r="C27" i="12"/>
  <c r="C26" i="12"/>
  <c r="G36" i="12"/>
  <c r="G31" i="12"/>
  <c r="G26" i="12"/>
  <c r="C22" i="12"/>
  <c r="C21" i="12"/>
  <c r="G21" i="12"/>
  <c r="F48" i="3"/>
  <c r="F49" i="3"/>
  <c r="F50" i="3"/>
  <c r="E20" i="3"/>
  <c r="F20" i="3"/>
  <c r="D51" i="3"/>
  <c r="F51" i="3" s="1"/>
  <c r="E51" i="3"/>
  <c r="F47" i="3"/>
  <c r="F46" i="3"/>
  <c r="B12" i="3"/>
  <c r="E21" i="3"/>
  <c r="F21" i="3"/>
  <c r="E19" i="3"/>
  <c r="F19" i="3"/>
  <c r="C6" i="12" l="1"/>
  <c r="C6" i="13"/>
  <c r="G31" i="3"/>
  <c r="B6" i="12"/>
  <c r="E38" i="3"/>
  <c r="E39" i="3" s="1"/>
  <c r="C38" i="3"/>
  <c r="C39" i="3" s="1"/>
  <c r="B6" i="13"/>
  <c r="D38" i="3"/>
  <c r="D39" i="3" s="1"/>
  <c r="B38" i="3"/>
  <c r="B39" i="3" s="1"/>
  <c r="D6" i="12"/>
  <c r="D6" i="13"/>
  <c r="E6" i="12"/>
  <c r="E6" i="13"/>
  <c r="C9" i="12" l="1"/>
  <c r="C13" i="12" s="1"/>
  <c r="H26" i="12"/>
  <c r="D9" i="13"/>
  <c r="D13" i="13" s="1"/>
  <c r="H31" i="13"/>
  <c r="B9" i="12"/>
  <c r="B13" i="12" s="1"/>
  <c r="H21" i="12"/>
  <c r="E9" i="13"/>
  <c r="E13" i="13" s="1"/>
  <c r="H36" i="13"/>
  <c r="H31" i="12"/>
  <c r="D9" i="12"/>
  <c r="D13" i="12" s="1"/>
  <c r="B9" i="13"/>
  <c r="B13" i="13" s="1"/>
  <c r="H21" i="13"/>
  <c r="H36" i="12"/>
  <c r="E9" i="12"/>
  <c r="E13" i="12" s="1"/>
  <c r="C9" i="13"/>
  <c r="C13" i="13" s="1"/>
  <c r="H26" i="13"/>
  <c r="E27" i="13" l="1"/>
  <c r="E22" i="13"/>
  <c r="E37" i="13"/>
  <c r="E32" i="13"/>
  <c r="E22" i="12"/>
  <c r="E27" i="12"/>
  <c r="E37" i="12"/>
  <c r="E32" i="12"/>
  <c r="G22" i="13" l="1"/>
  <c r="F22" i="13"/>
  <c r="H22" i="13" s="1"/>
  <c r="F32" i="13"/>
  <c r="H32" i="13" s="1"/>
  <c r="G32" i="13"/>
  <c r="G32" i="12"/>
  <c r="F32" i="12"/>
  <c r="H32" i="12" s="1"/>
  <c r="F27" i="12"/>
  <c r="H27" i="12" s="1"/>
  <c r="G27" i="12"/>
  <c r="F37" i="12"/>
  <c r="H37" i="12" s="1"/>
  <c r="G37" i="12"/>
  <c r="G22" i="12"/>
  <c r="F22" i="12"/>
  <c r="H22" i="12" s="1"/>
  <c r="G37" i="13"/>
  <c r="F37" i="13"/>
  <c r="H37" i="13" s="1"/>
  <c r="G27" i="13"/>
  <c r="F27" i="13"/>
  <c r="H27" i="13" s="1"/>
  <c r="E28" i="13" l="1"/>
  <c r="E33" i="13"/>
  <c r="E23" i="13"/>
  <c r="E23" i="12"/>
  <c r="E28" i="12"/>
  <c r="E38" i="13"/>
  <c r="E33" i="12"/>
  <c r="E38" i="12"/>
  <c r="F38" i="12" l="1"/>
  <c r="H38" i="12" s="1"/>
  <c r="G38" i="12"/>
  <c r="G38" i="13"/>
  <c r="F38" i="13"/>
  <c r="H38" i="13" s="1"/>
  <c r="F23" i="12"/>
  <c r="H23" i="12" s="1"/>
  <c r="G23" i="12"/>
  <c r="G33" i="13"/>
  <c r="F33" i="13"/>
  <c r="H33" i="13" s="1"/>
  <c r="F33" i="12"/>
  <c r="H33" i="12" s="1"/>
  <c r="G33" i="12"/>
  <c r="F28" i="12"/>
  <c r="H28" i="12" s="1"/>
  <c r="G28" i="12"/>
  <c r="G23" i="13"/>
  <c r="F23" i="13"/>
  <c r="H23" i="13" s="1"/>
  <c r="F28" i="13"/>
  <c r="H28" i="13" s="1"/>
  <c r="G2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Randall Wright</author>
  </authors>
  <commentList>
    <comment ref="A42" authorId="0" shapeId="0" xr:uid="{00000000-0006-0000-0000-000001000000}">
      <text>
        <r>
          <rPr>
            <b/>
            <sz val="9"/>
            <color indexed="81"/>
            <rFont val="Tahoma"/>
            <family val="2"/>
          </rPr>
          <t>Randall Wright:</t>
        </r>
        <r>
          <rPr>
            <sz val="9"/>
            <color indexed="81"/>
            <rFont val="Tahoma"/>
            <family val="2"/>
          </rPr>
          <t xml:space="preserve">
Do we need this section?  It seems redundant with the current lease analysis tool I have developed.</t>
        </r>
      </text>
    </comment>
  </commentList>
</comments>
</file>

<file path=xl/sharedStrings.xml><?xml version="1.0" encoding="utf-8"?>
<sst xmlns="http://schemas.openxmlformats.org/spreadsheetml/2006/main" count="263" uniqueCount="178">
  <si>
    <t>Contract Reference</t>
  </si>
  <si>
    <t>Yes</t>
  </si>
  <si>
    <t>No</t>
  </si>
  <si>
    <t>ASC Guidance Reference</t>
  </si>
  <si>
    <t>Next Steps</t>
  </si>
  <si>
    <t>Yes/No</t>
  </si>
  <si>
    <t>Contract identifying questions</t>
  </si>
  <si>
    <t>Additional Documentation/Support (as applicable)</t>
  </si>
  <si>
    <t>Assessment of ASC 605 v. ASC 606 - Impact</t>
  </si>
  <si>
    <t>Total:</t>
  </si>
  <si>
    <t>Revenue Consideration</t>
  </si>
  <si>
    <t>$</t>
  </si>
  <si>
    <t xml:space="preserve">Contractual Party: </t>
  </si>
  <si>
    <t>Aethlon Medical, Inc.</t>
  </si>
  <si>
    <t>Services:</t>
  </si>
  <si>
    <t>Store material and supplies at temperature range specified by the Client</t>
  </si>
  <si>
    <t xml:space="preserve">Fees: </t>
  </si>
  <si>
    <t xml:space="preserve">Storage Fees are determined per chart per month for product
Can conduct inventories at client's request for $150/hour of labor
Packing services, preparation of paperwork, shipping coordination, quality assurance oversight, documentation review (Bioserve DOES NOT provide actual shipping, freight or insurance services - those are handled directly by the Shipper)
BioServe bills quarterly for temperature monitoring (as requested by the client)
BioServe will dispose and/or destroy products as requested
Invoices are payable in thirty days 
</t>
  </si>
  <si>
    <t>Applaud Medical, Inc.</t>
  </si>
  <si>
    <t>BioServe to provide a cGMP manufacture of liposome based product for use in a clinical study for the Client</t>
  </si>
  <si>
    <t xml:space="preserve">Term </t>
  </si>
  <si>
    <t>1 Year</t>
  </si>
  <si>
    <t>Fees involve labor, time, and materials
There is an upfront payment, which in addition to the signed agreement, signifies the start date of the project</t>
  </si>
  <si>
    <t xml:space="preserve">No. </t>
  </si>
  <si>
    <t>Effective Date</t>
  </si>
  <si>
    <t>May 1, 2016</t>
  </si>
  <si>
    <t>Bio-Rad Laboratories</t>
  </si>
  <si>
    <t>BioServe to support manufacturing of BioRad Item 9703561</t>
  </si>
  <si>
    <t>Fees involve labor, time, and laboratory use; Description of manufacturing and production of product fees is included in tables within the signed agreement</t>
  </si>
  <si>
    <t>Category</t>
  </si>
  <si>
    <t>Storage</t>
  </si>
  <si>
    <t>Manufacturing</t>
  </si>
  <si>
    <t>CicloMed, LLC</t>
  </si>
  <si>
    <t>BioServe to provide cGMP manufacture of filled Ciclopirox prodrug for use in a clinical study</t>
  </si>
  <si>
    <t>Later of 1 Year or until services are completed</t>
  </si>
  <si>
    <t>Teva Pharmaceuticals</t>
  </si>
  <si>
    <t>Diasome Pharmaceuticals, Inc.</t>
  </si>
  <si>
    <t>Henlix Biotech Co., Ltd.</t>
  </si>
  <si>
    <t xml:space="preserve">Histogenics, Corp. </t>
  </si>
  <si>
    <t xml:space="preserve">Promius Pharmaceuticals </t>
  </si>
  <si>
    <t>RIMO Therapeutics Inc</t>
  </si>
  <si>
    <t>Fill Microparticles</t>
  </si>
  <si>
    <t>Engineering Run Services (on Microparticles)</t>
  </si>
  <si>
    <t>BioServe to aseptically fill Hepatic Delivery Vesicles (HDV) into single-use unit containers to support a Phase II clinical study</t>
  </si>
  <si>
    <t>January 25, 2017</t>
  </si>
  <si>
    <t>BioServe to provide cgGMP manufacturing</t>
  </si>
  <si>
    <t xml:space="preserve">BioServe to provide storage and shipment (as requested) of Histogenics raw materials, supplies, and equipment from Long-term Storage. 
</t>
  </si>
  <si>
    <t xml:space="preserve">Pricing is based on square footage (charge a monthly fee based on square footage)
Shipping is charged separately 
Label printing charges will be charged, if applicable
</t>
  </si>
  <si>
    <t>Letter is dated February 4, 2009</t>
  </si>
  <si>
    <t>BioServe to provide storage and related services for the Product</t>
  </si>
  <si>
    <t>$2000/month for storage - invoices for storage and shipping related services are issued on a monthly basis and are payable in 30 days
Shipping as requested - prices established within the contract
Inventories at client's request charged per hour for labor
Disposal/destroying of product at client's request for fee established within the contract
Client is responsible for all sales and use taxes, duties and other government charges
BioServe is not liable for any damage, theft or loss of product in its possession or control</t>
  </si>
  <si>
    <t>December 31, 2015
Agreement shall automatically renew for one calendar year period on January 1 - both BioServe and Client have right, without penalty, to terminate the Agreement at any time upon 30 days written notice to the other party</t>
  </si>
  <si>
    <r>
      <t>January 1, 2015 (</t>
    </r>
    <r>
      <rPr>
        <b/>
        <sz val="11"/>
        <color rgb="FFFF0000"/>
        <rFont val="Calibri"/>
        <family val="2"/>
      </rPr>
      <t>not signed</t>
    </r>
    <r>
      <rPr>
        <sz val="11"/>
        <color theme="1"/>
        <rFont val="Calibri"/>
        <family val="2"/>
        <scheme val="minor"/>
      </rPr>
      <t>)</t>
    </r>
  </si>
  <si>
    <t>BioServe to provide a cGMP formulation/fill/lyo/finish of the API mixture that will be terminally sterilized for clinical trials.</t>
  </si>
  <si>
    <t>Start Date</t>
  </si>
  <si>
    <t>2/23/2017 - effective date is date the Agreement is signed by both parties</t>
  </si>
  <si>
    <t>Start of the project is the receipt of the upfront payment, signed agreement, and receipt of the purchase order (the "Upfront Payment")</t>
  </si>
  <si>
    <t>4/5/2017 - effective date is date the Agreement is signed by both parties</t>
  </si>
  <si>
    <t>2/2/2017 - effective date is date the Agreement is signed by both parties</t>
  </si>
  <si>
    <t>2/27/2017 - effective date is date the Agreement is signed by both parties</t>
  </si>
  <si>
    <t>1/31/2017 - effective date is date the Agreement is signed by both parties</t>
  </si>
  <si>
    <t>Agreement was signed on 5/11/2016</t>
  </si>
  <si>
    <t>BioServe to provide a cGMP sterile Risperidone microparticles fill/finish</t>
  </si>
  <si>
    <t>January 18, 2017</t>
  </si>
  <si>
    <t>11/15/2016 - effective date is date the Agreement is signed by both parties</t>
  </si>
  <si>
    <t xml:space="preserve">BioServe to provide engineering run services for Risperidone microparticles </t>
  </si>
  <si>
    <t>through December 31
Agreement shall automatically renew for one calendar year period on January 1 - both BioServe and Client have right, without penalty, to terminate the Agreement at any time upon 30 days written notice to the other party</t>
  </si>
  <si>
    <t>Lessor:</t>
  </si>
  <si>
    <t>Lease Commencement Date:</t>
  </si>
  <si>
    <t>Lease Termination Date:</t>
  </si>
  <si>
    <t>Does the contract contain a lease?</t>
  </si>
  <si>
    <t>Questions</t>
  </si>
  <si>
    <t>A. Does the customer have the right to obtain substantially all of the economic benefits from use of the identified asset?</t>
  </si>
  <si>
    <t>B. Does the Customer have the right to direct the use of the identified asset?</t>
  </si>
  <si>
    <t>Does the contract convey the right to control the use of identified property, plant, or equipment (an identified asset) for a period of time in exchange for consideration?</t>
  </si>
  <si>
    <t>Extensions:</t>
  </si>
  <si>
    <t>Identify the lease</t>
  </si>
  <si>
    <t>Identify the lease components</t>
  </si>
  <si>
    <t>Yes, if both criteria A and B are met.</t>
  </si>
  <si>
    <t>Component</t>
  </si>
  <si>
    <t>Do separate lease components exist?</t>
  </si>
  <si>
    <t>Lessee Benefit? (Criteria A)</t>
  </si>
  <si>
    <t>Allocated Consideration</t>
  </si>
  <si>
    <t>Asset Class</t>
  </si>
  <si>
    <t>Practical Expedient</t>
  </si>
  <si>
    <t>A. Transfer Ownership?</t>
  </si>
  <si>
    <t>C. Lease Term</t>
  </si>
  <si>
    <t>D. Present Value of Lease Payments</t>
  </si>
  <si>
    <t>Separate Lease Component? (Yes, if both criteria A and B are met)</t>
  </si>
  <si>
    <t>ASC 842 Lease Classification Test Documentation</t>
  </si>
  <si>
    <t>Instructions</t>
  </si>
  <si>
    <t>Please only perform this test for new/renewed/modified/extended leases.</t>
  </si>
  <si>
    <t>Rows in gray are formulas.  Do not enter information as values will automatically be calculated.</t>
  </si>
  <si>
    <t>Asset Type</t>
  </si>
  <si>
    <t>Description of Identified Asset</t>
  </si>
  <si>
    <t>Lease Start date:</t>
  </si>
  <si>
    <t>Lease Expiration date:</t>
  </si>
  <si>
    <t>Monthly lease payment amount at inception</t>
  </si>
  <si>
    <t>Please respond to each item.</t>
  </si>
  <si>
    <t>Lease Component Classification</t>
  </si>
  <si>
    <t>E. Specialized Nature</t>
  </si>
  <si>
    <t>Is each lease component classified as a finance or operating lease?</t>
  </si>
  <si>
    <t>Initial Measurement</t>
  </si>
  <si>
    <t>Classification</t>
  </si>
  <si>
    <t>Lease Component #1</t>
  </si>
  <si>
    <t>A</t>
  </si>
  <si>
    <t>Does the lease grant lessee an option to purchase the underlying asset that lessee is reasonably certain to exercies?</t>
  </si>
  <si>
    <t>Does the lease transfer ownership of underlying asset to lessee by the end of the lease term? (Yes/No)</t>
  </si>
  <si>
    <t>B. Option to Purchase?</t>
  </si>
  <si>
    <t>B</t>
  </si>
  <si>
    <t>C</t>
  </si>
  <si>
    <t>Lease Term</t>
  </si>
  <si>
    <t>Remaining economic life of the underlying asset (months)</t>
  </si>
  <si>
    <t>Is the lease term for a major part of the remaining economic life of the underlying asset?</t>
  </si>
  <si>
    <t>D</t>
  </si>
  <si>
    <t>Does the PV of the sum of the lease payments and any RVG by the lessee equal or exceed substantially all of the FV of the underlying asset?</t>
  </si>
  <si>
    <t>What is the fair value of the underlying asset?</t>
  </si>
  <si>
    <t>What is the rate implicit in the lease? If not readily available, what is the lessee's incremental borrowing rate?</t>
  </si>
  <si>
    <t>A: Transfer of Ownership</t>
  </si>
  <si>
    <t>B: Option to Purchase</t>
  </si>
  <si>
    <t>C: Lease Term</t>
  </si>
  <si>
    <t>D: Present Value of Lease Payments</t>
  </si>
  <si>
    <t>Substantially All: considered to be 90% of fair value</t>
  </si>
  <si>
    <t>Is the underlying asset of such a specialized nature that it is expected to have no alternative use to the lessor at the end of the lease term?</t>
  </si>
  <si>
    <t>E: Specialized Nature</t>
  </si>
  <si>
    <t>Lease Component Testing</t>
  </si>
  <si>
    <t>Lease Component #2</t>
  </si>
  <si>
    <t>Lease Component #3</t>
  </si>
  <si>
    <t>Lease Component #4</t>
  </si>
  <si>
    <t>Short-Term Lease (&lt; 12 months)?</t>
  </si>
  <si>
    <t>If yes, make policy election by class of underlying asset.</t>
  </si>
  <si>
    <t>Right of Use Asset</t>
  </si>
  <si>
    <t>Lease Liability</t>
  </si>
  <si>
    <t>Lease Payments made at or before commencement</t>
  </si>
  <si>
    <t>&lt;Lease Incentives Received&gt;</t>
  </si>
  <si>
    <t>Initial Direct Costs incurred by lessee</t>
  </si>
  <si>
    <t>Provide detail if applicable.</t>
  </si>
  <si>
    <t>Periodic Measurement</t>
  </si>
  <si>
    <t>Operating Lease Measurement</t>
  </si>
  <si>
    <t>Under ASC 840</t>
  </si>
  <si>
    <t>Under ASC 842</t>
  </si>
  <si>
    <t>Required Adjustment</t>
  </si>
  <si>
    <t>Right of Use Asset not recorded</t>
  </si>
  <si>
    <t>Lease Liabilities not recorded</t>
  </si>
  <si>
    <t>Is lease considered to be terminated as of 12/31/2017?</t>
  </si>
  <si>
    <t>Major Part: considered to be 75% of economic life or greater</t>
  </si>
  <si>
    <t>None</t>
  </si>
  <si>
    <t>Not Dependent or Interrelated? (Criteria B)</t>
  </si>
  <si>
    <t>1.a</t>
  </si>
  <si>
    <t>1.b</t>
  </si>
  <si>
    <t>1.c</t>
  </si>
  <si>
    <t>What is the present value of the sum of the lease payments? (*Note: assumes lease payments at the beginning of the month)</t>
  </si>
  <si>
    <t>Period</t>
  </si>
  <si>
    <t>Date</t>
  </si>
  <si>
    <t>Expense</t>
  </si>
  <si>
    <t>Payment</t>
  </si>
  <si>
    <t>Interest Paid</t>
  </si>
  <si>
    <t>Principal Paid</t>
  </si>
  <si>
    <t>Amortization</t>
  </si>
  <si>
    <t>Balance</t>
  </si>
  <si>
    <r>
      <rPr>
        <b/>
        <sz val="10"/>
        <color rgb="FF000000"/>
        <rFont val="Proxima Nova Medium"/>
      </rPr>
      <t>Conclusion</t>
    </r>
    <r>
      <rPr>
        <sz val="10"/>
        <color rgb="FF000000"/>
        <rFont val="Proxima Nova Medium"/>
      </rPr>
      <t>:</t>
    </r>
  </si>
  <si>
    <r>
      <rPr>
        <b/>
        <sz val="10"/>
        <color rgb="FFFF8200"/>
        <rFont val="Proxima Nova Medium"/>
      </rPr>
      <t xml:space="preserve">842-20-25-2 </t>
    </r>
    <r>
      <rPr>
        <sz val="10"/>
        <color rgb="FFFF8200"/>
        <rFont val="Proxima Nova Medium"/>
      </rPr>
      <t>As an accounting policy, a lessee may elect not to apply the recognition requirements in this Subtopic to short-term leases. Instead, a lessee may recognize the lease payments in profit or loss on a straight-line basis over the lease term and variable lease payments in the period in which the obligation for those payments is incurred (consistent with paragraphs 842-20-55-1 through 55-2). The accounting policy election for short-term leases shall be made by class of underlying asset to which the right of use relates.</t>
    </r>
  </si>
  <si>
    <r>
      <t xml:space="preserve">Per </t>
    </r>
    <r>
      <rPr>
        <b/>
        <sz val="10"/>
        <color rgb="FFFF8200"/>
        <rFont val="Proxima Nova Medium"/>
      </rPr>
      <t>ASC 606-10-65-1(h)</t>
    </r>
    <r>
      <rPr>
        <sz val="10"/>
        <color rgb="FFFF8200"/>
        <rFont val="Proxima Nova Medium"/>
      </rPr>
      <t xml:space="preserve">, under the modified retrospective transition method, an entity may elect to apply this guidance retrospectively either to all contracts at the date of initial application or only to contracts that are not completed contracts at the date of initial application. </t>
    </r>
  </si>
  <si>
    <r>
      <t xml:space="preserve">842-10-15-2 </t>
    </r>
    <r>
      <rPr>
        <sz val="10"/>
        <color rgb="FFFF8200"/>
        <rFont val="Proxima Nova Medium"/>
      </rPr>
      <t>At inception of a contract, an entity shall determine whether that
contract is or contains a lease.</t>
    </r>
    <r>
      <rPr>
        <b/>
        <sz val="10"/>
        <color rgb="FFFF8200"/>
        <rFont val="Proxima Nova Medium"/>
      </rPr>
      <t xml:space="preserve">
842-10-15-3, </t>
    </r>
    <r>
      <rPr>
        <sz val="10"/>
        <color rgb="FFFF8200"/>
        <rFont val="Proxima Nova Medium"/>
      </rPr>
      <t>A contract is or contains a lease if the contract conveys the right to control the use of identified property, plant, or equipment (an identified asset) for a period of time in exchange for consideration. A period of time may be described in terms of the amount of use of an identified asset (for example, the number of production units that an item of equipment will be used to produce).</t>
    </r>
  </si>
  <si>
    <r>
      <t>842-10-15-4</t>
    </r>
    <r>
      <rPr>
        <sz val="10"/>
        <color rgb="FFFF8200"/>
        <rFont val="Proxima Nova Medium"/>
      </rPr>
      <t xml:space="preserve"> To determine whether a contract conveys the right to control the use of an identified asset (see paragraphs 842-10-15-17 through 15-26) for a period of time, an entity shall assess whether, throughout the period of use, the customer has both of the following:
a. The right to obtain substantially all of the economic benefits from use of the identified asset (see paragraphs 842-10-15-17 through 15-19)
b. The right to direct the use of the identified asset (see paragraphs 842-10- 15-20 through 15-26).</t>
    </r>
  </si>
  <si>
    <r>
      <rPr>
        <b/>
        <sz val="10"/>
        <color rgb="FFFF8200"/>
        <rFont val="Proxima Nova Medium"/>
      </rPr>
      <t xml:space="preserve">842-10-15-28 </t>
    </r>
    <r>
      <rPr>
        <sz val="10"/>
        <color rgb="FFFF8200"/>
        <rFont val="Proxima Nova Medium"/>
      </rPr>
      <t xml:space="preserve">After determining that a contract contains a lease in accordance with paragraphs 842-10-15-2 through 15-27, an entity shall identify the separate lease components within the contract. An entity shall consider the right to use an underlying asset to be a separate lease component (that is, separate from any other lease components of the contract) if both of the following criteria are met:
a. The lessee can benefit from the right of use either on its own or together with other resources that are readily available to the lessee. Readily available resources are goods or services that are sold or leased separately (by the lessor or other suppliers) or resources that the lessee already has obtained (from the lessor or from other transactions or events).
b. The right of use is neither highly dependent on nor highly interrelated with the other right(s) to use underlying assets in the contract. A lessee’s right to use an underlying asset is highly dependent on or highly interrelated with another right to use an underlying asset if each right of use significantly affects the other. 
</t>
    </r>
    <r>
      <rPr>
        <b/>
        <sz val="10"/>
        <color rgb="FFFF8200"/>
        <rFont val="Proxima Nova Medium"/>
      </rPr>
      <t>842-10-15-32</t>
    </r>
    <r>
      <rPr>
        <sz val="10"/>
        <color rgb="FFFF8200"/>
        <rFont val="Proxima Nova Medium"/>
      </rPr>
      <t xml:space="preserve"> See Examples 11 through 14 (paragraphs 842-10-55-131 through 55-158) for illustrations of the requirements for allocating consideration to components of a contract.</t>
    </r>
  </si>
  <si>
    <r>
      <rPr>
        <b/>
        <sz val="10"/>
        <color rgb="FFFF8200"/>
        <rFont val="Proxima Nova Medium"/>
      </rPr>
      <t>842-10-15-37</t>
    </r>
    <r>
      <rPr>
        <sz val="10"/>
        <color rgb="FFFF8200"/>
        <rFont val="Proxima Nova Medium"/>
      </rPr>
      <t xml:space="preserve"> As a practical expedient, a lessee may, as an accounting policy election by class of underlying asset, choose not to separate nonlease components from lease components and instead to account for each separate lease component and the nonlease components associated with that lease component as a single lease component.</t>
    </r>
  </si>
  <si>
    <r>
      <rPr>
        <b/>
        <sz val="10"/>
        <color rgb="FFFF8200"/>
        <rFont val="Proxima Nova Medium"/>
      </rPr>
      <t xml:space="preserve">842-10-25-2 </t>
    </r>
    <r>
      <rPr>
        <sz val="10"/>
        <color rgb="FFFF8200"/>
        <rFont val="Proxima Nova Medium"/>
      </rPr>
      <t>A lessee shall classify a lease as a finance lease and a lessor shall classify a lease as a sales-type lease when the lease meets any of the following criteria at lease commencement:
a. The lease transfers ownership of the underlying asset to the lessee by the end of the lease term.
b. The lease grants the lessee an option to purchase the underlying asset that the lessee is reasonably certain to exercise.
c. The lease term is for the major part of the remaining economic life of the underlying asset. However, if the commencement date falls at or near the end of the economic life of the underlying asset, this criterion shall not be used for purposes of classifying the lease.
d. The present value of the sum of the lease payments and any residual value guaranteed by the lessee that is not already reflected in the lease payments in accordance with paragraph 842-10-30-5(f) equals or exceeds substantially all of the fair value of the underlying asset.
e. The underlying asset is of such a specialized nature that it is expected to have no alternative use to the lessor at the end of the lease term.</t>
    </r>
  </si>
  <si>
    <r>
      <rPr>
        <b/>
        <sz val="10"/>
        <color rgb="FFFF8200"/>
        <rFont val="Proxima Nova Medium"/>
      </rPr>
      <t xml:space="preserve"> 842-20-30-1</t>
    </r>
    <r>
      <rPr>
        <sz val="10"/>
        <color rgb="FFFF8200"/>
        <rFont val="Proxima Nova Medium"/>
      </rPr>
      <t xml:space="preserve"> At the commencement date, a lessee shall measure both of the following:
a. The lease liability at the present value of the lease payments not yet paid, discounted using the discount rate for the lease at lease commencement (as described in paragraphs 842-20-30-2 through 30-4)
b. The right-of-use asset as described in paragraph 842-20-30-5.</t>
    </r>
  </si>
  <si>
    <r>
      <rPr>
        <b/>
        <sz val="10"/>
        <color rgb="FFFF8200"/>
        <rFont val="Proxima Nova Medium"/>
      </rPr>
      <t>842-20-30-2</t>
    </r>
    <r>
      <rPr>
        <sz val="10"/>
        <color rgb="FFFF8200"/>
        <rFont val="Proxima Nova Medium"/>
      </rPr>
      <t xml:space="preserve"> The discount rate for the lease initially used to determine the present value of the lease payments for a lessee is calculated on the basis of information available at the commencement date.
</t>
    </r>
    <r>
      <rPr>
        <b/>
        <sz val="10"/>
        <color rgb="FFFF8200"/>
        <rFont val="Proxima Nova Medium"/>
      </rPr>
      <t>842-20-30-3</t>
    </r>
    <r>
      <rPr>
        <sz val="10"/>
        <color rgb="FFFF8200"/>
        <rFont val="Proxima Nova Medium"/>
      </rPr>
      <t xml:space="preserve"> A lessee should use the rate implicit in the lease whenever that rate is readily determinable. If the rate implicit in the lease is not readily determinable, a lessee uses its incremental borrowing rate. A lessee that is not a public business entity is permitted to use a risk-free discount rate for the lease, determined using a period comparable with that of the lease term, as an accounting policy election for all leases.
</t>
    </r>
    <r>
      <rPr>
        <b/>
        <sz val="10"/>
        <color rgb="FFFF8200"/>
        <rFont val="Proxima Nova Medium"/>
      </rPr>
      <t>842-20-30-4</t>
    </r>
    <r>
      <rPr>
        <sz val="10"/>
        <color rgb="FFFF8200"/>
        <rFont val="Proxima Nova Medium"/>
      </rPr>
      <t xml:space="preserve"> See Example 2 (paragraphs 842-20-55-17 through 55-20) for an illustration of the requirements on the discount rate.</t>
    </r>
  </si>
  <si>
    <r>
      <rPr>
        <b/>
        <sz val="10"/>
        <color rgb="FFFF8200"/>
        <rFont val="Proxima Nova Medium"/>
      </rPr>
      <t xml:space="preserve">842-20-30-5 </t>
    </r>
    <r>
      <rPr>
        <sz val="10"/>
        <color rgb="FFFF8200"/>
        <rFont val="Proxima Nova Medium"/>
      </rPr>
      <t>At the commencement date, the cost of the right-of-use asset shall consist of all of the following:
a. The amount of the initial measurement of the lease liability
b. Any lease payments made to the lessor at or before the commencement
date, minus any lease incentives received
c. Any initial direct costs incurred by the lessee (as described in
paragraphs 842-10-30-9 through 30-10).</t>
    </r>
  </si>
  <si>
    <r>
      <rPr>
        <sz val="26"/>
        <color theme="1"/>
        <rFont val="Proxima Nova Bold"/>
      </rPr>
      <t>ASC 842 Lease Classification</t>
    </r>
    <r>
      <rPr>
        <sz val="26"/>
        <color theme="1"/>
        <rFont val="Proxima Nova Medium"/>
      </rPr>
      <t xml:space="preserve"> Template</t>
    </r>
  </si>
  <si>
    <r>
      <rPr>
        <b/>
        <sz val="12"/>
        <color theme="1"/>
        <rFont val="Proxima Nova"/>
      </rPr>
      <t xml:space="preserve">842-10-25-2 </t>
    </r>
    <r>
      <rPr>
        <sz val="12"/>
        <color theme="1"/>
        <rFont val="Proxima Nova"/>
      </rPr>
      <t>A lessee shall classify a lease as a finance lease and a lessor shall classify a lease as a sales-type lease when the lease meets any of the following criteria at lease commencement:
a. The lease transfers ownership of the underlying asset to the lessee by the end of the lease term.
b. The lease grants the lessee an option to purchase the underlying asset that the lessee is reasonably certain to exercise.
c. The lease term is for the major part of the remaining economic life of the underlying asset. However, if the commencement date falls at or near the end of the economic life of the underlying asset, this criterion shall not be used for purposes of classifying the lease.
d. The present value of the sum of the lease payments and any residual value guaranteed by the lessee that is not already reflected in the lease payments in accordance with paragraph 842-10-30-5(f) equals or exceeds substantially all of the fair value of the underlying asset.
e. The underlying asset is of such a specialized nature that it is expected to have no alternative use to the lessor at the end of the lease term.</t>
    </r>
  </si>
  <si>
    <r>
      <rPr>
        <b/>
        <sz val="12"/>
        <rFont val="Proxima Nova"/>
      </rPr>
      <t>842-20-30-3</t>
    </r>
    <r>
      <rPr>
        <sz val="12"/>
        <rFont val="Proxima Nova"/>
      </rPr>
      <t xml:space="preserve"> A lessee should use the rate implicit in the lease whenever that rate is readily determinable. If the rate implicit in the lease is not readily determinable, a lessee uses its incremental borrowing rate. A lessee that is not a public business entity is permitted to use a risk-free discount rate for the lease, determined using a period comparable with that of the lease term, as an accounting policy election for all leases.</t>
    </r>
  </si>
  <si>
    <t>842-20-30-2 The discount rate for the lease initially used to determine the present value of the lease payments for a lessee is calculated on the basis of information available at the commencement date.
842-20-30-3 A lessee should use the rate implicit in the lease whenever that rate is readily determinable. If the rate implicit in the lease is not readily determinable, a lessee uses its incremental borrowing rate. A lessee that is not a public business entity is permitted to use a risk-free discount rate for the lease, determined using a period comparable with that of the lease term, as an accounting policy election for all leases.
842-20-30-4 See Example 2 (paragraphs 842-20-55-17 through 55-20) for an illustration of the requirements on the discount rate.</t>
  </si>
  <si>
    <t>842-20-30-5 At the commencement date, the cost of the right-of-use asset shall consist of all of the following:
a. The amount of the initial measurement of the lease liability
b. Any lease payments made to the lessor at or before the commencement
date, minus any lease incentives received
c. Any initial direct costs incurred by the lessee (as described in
paragraphs 842-10-30-9 through 30-10).</t>
  </si>
  <si>
    <r>
      <rPr>
        <b/>
        <sz val="12"/>
        <color rgb="FFFF8200"/>
        <rFont val="Proxima Nova"/>
      </rPr>
      <t>842-20-30-2</t>
    </r>
    <r>
      <rPr>
        <sz val="12"/>
        <color rgb="FFFF8200"/>
        <rFont val="Proxima Nova"/>
      </rPr>
      <t xml:space="preserve"> The discount rate for the lease initially used to determine the present value of the lease payments for a lessee is calculated on the basis of information available at the commencement date.
</t>
    </r>
    <r>
      <rPr>
        <b/>
        <sz val="12"/>
        <color rgb="FFFF8200"/>
        <rFont val="Proxima Nova"/>
      </rPr>
      <t>842-20-30-3</t>
    </r>
    <r>
      <rPr>
        <sz val="12"/>
        <color rgb="FFFF8200"/>
        <rFont val="Proxima Nova"/>
      </rPr>
      <t xml:space="preserve"> A lessee should use the rate implicit in the lease whenever that rate is readily determinable. If the rate implicit in the lease is not readily determinable, a lessee uses its incremental borrowing rate. A lessee that is not a public business entity is permitted to use a risk-free discount rate for the lease, determined using a period comparable with that of the lease term, as an accounting policy election for all leases.
</t>
    </r>
    <r>
      <rPr>
        <b/>
        <sz val="12"/>
        <color rgb="FFFF8200"/>
        <rFont val="Proxima Nova"/>
      </rPr>
      <t>842-20-30-4</t>
    </r>
    <r>
      <rPr>
        <sz val="12"/>
        <color rgb="FFFF8200"/>
        <rFont val="Proxima Nova"/>
      </rPr>
      <t xml:space="preserve"> See Example 2 (paragraphs 842-20-55-17 through 55-20) for an illustration of the requirements on the discount rate.</t>
    </r>
  </si>
  <si>
    <r>
      <rPr>
        <b/>
        <sz val="12"/>
        <color rgb="FFFF8200"/>
        <rFont val="Proxima Nova"/>
      </rPr>
      <t xml:space="preserve">842-20-30-5 </t>
    </r>
    <r>
      <rPr>
        <sz val="12"/>
        <color rgb="FFFF8200"/>
        <rFont val="Proxima Nova"/>
      </rPr>
      <t>At the commencement date, the cost of the right-of-use asset shall consist of all of the following:
a. The amount of the initial measurement of the lease liability
b. Any lease payments made to the lessor at or before the commencement
date, minus any lease incentives received
c. Any initial direct costs incurred by the lessee (as described in
paragraphs 842-10-30-9 through 30-10).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</si>
</sst>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1" formatCode="_(* #,##0_);_(* \(#,##0\);_(* &quot;-&quot;_);_(@_)"/>
    <numFmt numFmtId="43" formatCode="_(* #,##0.00_);_(* \(#,##0.00\);_(* &quot;-&quot;??_);_(@_)"/>
    <numFmt numFmtId="164" formatCode="_(* #,##0_);_(* \(#,##0\);_(* &quot;-&quot;??_);_(@_)"/>
    <numFmt numFmtId="165" formatCode="_-[$€-2]* #,##0.00_-;\-[$€-2]* #,##0.00_-;_-[$€-2]* &quot;-&quot;??_-"/>
    <numFmt numFmtId="166" formatCode="&quot;$&quot;####.0,;[Red]\(&quot;$&quot;####.0,\)"/>
  </numFmts>
  <fonts count="50">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font>
    <font>
      <sz val="10"/>
      <name val="Arial"/>
      <family val="2"/>
    </font>
    <font>
      <b/>
      <sz val="8"/>
      <color indexed="8"/>
      <name val="Tahoma"/>
      <family val="2"/>
    </font>
    <font>
      <sz val="12"/>
      <name val="Arial"/>
      <family val="2"/>
    </font>
    <font>
      <sz val="10"/>
      <name val="MS Sans Serif"/>
      <family val="2"/>
    </font>
    <font>
      <b/>
      <sz val="10"/>
      <name val="MS Sans Serif"/>
      <family val="2"/>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sz val="10"/>
      <color theme="1"/>
      <name val="Proxima Nova Medium"/>
    </font>
    <font>
      <b/>
      <sz val="10"/>
      <color theme="1"/>
      <name val="Proxima Nova Medium"/>
    </font>
    <font>
      <b/>
      <sz val="10"/>
      <color rgb="FF008000"/>
      <name val="Proxima Nova Medium"/>
    </font>
    <font>
      <b/>
      <sz val="10"/>
      <color theme="0"/>
      <name val="Proxima Nova Medium"/>
    </font>
    <font>
      <sz val="10"/>
      <color rgb="FF008000"/>
      <name val="Proxima Nova Medium"/>
    </font>
    <font>
      <sz val="10"/>
      <color theme="0"/>
      <name val="Proxima Nova Medium"/>
    </font>
    <font>
      <b/>
      <sz val="10"/>
      <name val="Proxima Nova Medium"/>
    </font>
    <font>
      <b/>
      <sz val="10"/>
      <color rgb="FF000000"/>
      <name val="Proxima Nova Medium"/>
    </font>
    <font>
      <sz val="10"/>
      <color rgb="FF000000"/>
      <name val="Proxima Nova Medium"/>
    </font>
    <font>
      <b/>
      <sz val="12"/>
      <color theme="0"/>
      <name val="Proxima Nova Bold"/>
    </font>
    <font>
      <b/>
      <sz val="10"/>
      <color rgb="FFFF8200"/>
      <name val="Proxima Nova Medium"/>
    </font>
    <font>
      <sz val="10"/>
      <color rgb="FFFF8200"/>
      <name val="Proxima Nova Medium"/>
    </font>
    <font>
      <sz val="12"/>
      <color theme="1"/>
      <name val="Proxima Nova Bold"/>
    </font>
    <font>
      <sz val="12"/>
      <color theme="0"/>
      <name val="Proxima Nova Bold"/>
    </font>
    <font>
      <b/>
      <sz val="10"/>
      <color theme="0"/>
      <name val="Proxima Nova Bold"/>
    </font>
    <font>
      <sz val="10"/>
      <color theme="1"/>
      <name val="Proxima Nova Bold"/>
    </font>
    <font>
      <sz val="26"/>
      <color theme="1"/>
      <name val="Proxima Nova Medium"/>
    </font>
    <font>
      <sz val="26"/>
      <color theme="1"/>
      <name val="Proxima Nova Bold"/>
    </font>
    <font>
      <b/>
      <sz val="12"/>
      <color theme="0"/>
      <name val="Proxima Nova"/>
    </font>
    <font>
      <sz val="12"/>
      <name val="Proxima Nova"/>
    </font>
    <font>
      <b/>
      <sz val="12"/>
      <name val="Proxima Nova"/>
    </font>
    <font>
      <sz val="12"/>
      <color theme="1"/>
      <name val="Proxima Nova"/>
    </font>
    <font>
      <b/>
      <sz val="12"/>
      <color theme="1"/>
      <name val="Proxima Nova"/>
    </font>
    <font>
      <b/>
      <sz val="12"/>
      <color indexed="10"/>
      <name val="Proxima Nova"/>
    </font>
    <font>
      <b/>
      <sz val="26"/>
      <name val="Proxima Nova"/>
    </font>
    <font>
      <b/>
      <sz val="14"/>
      <color theme="0"/>
      <name val="Proxima Nova"/>
    </font>
    <font>
      <sz val="14"/>
      <name val="Proxima Nova"/>
    </font>
    <font>
      <sz val="14"/>
      <color theme="0"/>
      <name val="Proxima Nova"/>
    </font>
    <font>
      <b/>
      <sz val="26"/>
      <color theme="1"/>
      <name val="Proxima Nova"/>
    </font>
    <font>
      <sz val="12"/>
      <color rgb="FF008000"/>
      <name val="Proxima Nova"/>
    </font>
    <font>
      <b/>
      <sz val="12"/>
      <color rgb="FF008000"/>
      <name val="Proxima Nova"/>
    </font>
    <font>
      <sz val="12"/>
      <color indexed="8"/>
      <name val="Proxima Nova"/>
    </font>
    <font>
      <b/>
      <sz val="12"/>
      <color indexed="8"/>
      <name val="Proxima Nova"/>
    </font>
    <font>
      <b/>
      <sz val="12"/>
      <color rgb="FFFF8200"/>
      <name val="Proxima Nova"/>
    </font>
    <font>
      <sz val="12"/>
      <color rgb="FFFF8200"/>
      <name val="Proxima Nova"/>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9"/>
        <bgColor indexed="9"/>
      </patternFill>
    </fill>
    <fill>
      <patternFill patternType="mediumGray">
        <fgColor indexed="22"/>
      </patternFill>
    </fill>
    <fill>
      <patternFill patternType="solid">
        <fgColor theme="4" tint="0.79998168889431442"/>
        <bgColor indexed="64"/>
      </patternFill>
    </fill>
    <fill>
      <patternFill patternType="solid">
        <fgColor theme="8" tint="0.59999389629810485"/>
        <bgColor indexed="64"/>
      </patternFill>
    </fill>
    <fill>
      <patternFill patternType="solid">
        <fgColor rgb="FF00AEEF"/>
        <bgColor indexed="64"/>
      </patternFill>
    </fill>
    <fill>
      <patternFill patternType="solid">
        <fgColor rgb="FF252525"/>
        <bgColor indexed="64"/>
      </patternFill>
    </fill>
  </fills>
  <borders count="40">
    <border>
      <left/>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s>
  <cellStyleXfs count="19">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165" fontId="6" fillId="0" borderId="0" applyFont="0" applyFill="0" applyBorder="0" applyAlignment="0" applyProtection="0"/>
    <xf numFmtId="0" fontId="7" fillId="4" borderId="3" applyNumberFormat="0" applyBorder="0">
      <alignment horizontal="left" vertical="top" indent="1"/>
    </xf>
    <xf numFmtId="41" fontId="6" fillId="0" borderId="0" applyFont="0" applyFill="0" applyBorder="0" applyAlignment="0" applyProtection="0"/>
    <xf numFmtId="166" fontId="8" fillId="0" borderId="0">
      <alignment horizontal="left"/>
    </xf>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3">
      <alignment horizontal="center"/>
    </xf>
    <xf numFmtId="3" fontId="9" fillId="0" borderId="0" applyFont="0" applyFill="0" applyBorder="0" applyAlignment="0" applyProtection="0"/>
    <xf numFmtId="0" fontId="9" fillId="5" borderId="0" applyNumberFormat="0" applyFon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57">
    <xf numFmtId="0" fontId="0" fillId="0" borderId="0" xfId="0"/>
    <xf numFmtId="0" fontId="3" fillId="0" borderId="0" xfId="0" applyFont="1" applyAlignment="1"/>
    <xf numFmtId="0" fontId="3" fillId="0" borderId="0" xfId="0" applyFont="1"/>
    <xf numFmtId="0" fontId="4" fillId="0" borderId="5" xfId="0" applyFont="1" applyBorder="1" applyAlignment="1">
      <alignment horizontal="left" vertical="top"/>
    </xf>
    <xf numFmtId="0" fontId="3" fillId="0" borderId="0" xfId="0" applyFont="1" applyAlignment="1">
      <alignment vertical="top"/>
    </xf>
    <xf numFmtId="0" fontId="3" fillId="0" borderId="0" xfId="0" applyFont="1" applyAlignment="1">
      <alignment horizontal="left" vertical="top"/>
    </xf>
    <xf numFmtId="15" fontId="3" fillId="0" borderId="0" xfId="0" quotePrefix="1" applyNumberFormat="1" applyFont="1" applyAlignment="1">
      <alignment horizontal="left" vertical="top"/>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wrapText="1"/>
    </xf>
    <xf numFmtId="15" fontId="2" fillId="0" borderId="0" xfId="0" quotePrefix="1" applyNumberFormat="1" applyFont="1" applyAlignment="1">
      <alignment horizontal="left" vertical="top"/>
    </xf>
    <xf numFmtId="0" fontId="2" fillId="0" borderId="0" xfId="0" quotePrefix="1" applyFont="1" applyAlignment="1">
      <alignment horizontal="left" vertical="top"/>
    </xf>
    <xf numFmtId="0" fontId="2" fillId="0" borderId="0" xfId="0" applyFont="1" applyAlignment="1">
      <alignment horizontal="left" vertical="top" wrapText="1"/>
    </xf>
    <xf numFmtId="0" fontId="3" fillId="0" borderId="0" xfId="0" quotePrefix="1" applyFont="1" applyAlignment="1">
      <alignment horizontal="left" vertical="top" wrapText="1"/>
    </xf>
    <xf numFmtId="0" fontId="3" fillId="2" borderId="0" xfId="0" applyFont="1" applyFill="1" applyAlignment="1">
      <alignment horizontal="left" vertical="top" wrapText="1"/>
    </xf>
    <xf numFmtId="14" fontId="3" fillId="0" borderId="0" xfId="0" applyNumberFormat="1" applyFont="1" applyAlignment="1">
      <alignment horizontal="left" vertical="top" wrapText="1"/>
    </xf>
    <xf numFmtId="15" fontId="3" fillId="0" borderId="0" xfId="0" quotePrefix="1" applyNumberFormat="1" applyFont="1" applyAlignment="1">
      <alignment horizontal="left" vertical="top" wrapText="1"/>
    </xf>
    <xf numFmtId="0" fontId="2" fillId="0" borderId="0" xfId="0" quotePrefix="1" applyFont="1" applyAlignment="1">
      <alignment vertical="top"/>
    </xf>
    <xf numFmtId="0" fontId="4" fillId="0" borderId="5" xfId="0" applyFont="1" applyBorder="1" applyAlignment="1">
      <alignment horizontal="left" vertical="top" wrapText="1"/>
    </xf>
    <xf numFmtId="0" fontId="15" fillId="0" borderId="0" xfId="0" applyFont="1" applyAlignment="1">
      <alignment wrapText="1"/>
    </xf>
    <xf numFmtId="0" fontId="15" fillId="0" borderId="0" xfId="0" applyFont="1"/>
    <xf numFmtId="0" fontId="16" fillId="0" borderId="0" xfId="0" applyFont="1" applyAlignment="1">
      <alignment horizontal="center" wrapText="1"/>
    </xf>
    <xf numFmtId="0" fontId="17" fillId="0" borderId="0" xfId="0" applyFont="1" applyAlignment="1">
      <alignment horizontal="center"/>
    </xf>
    <xf numFmtId="0" fontId="18" fillId="8" borderId="11" xfId="0" applyFont="1" applyFill="1" applyBorder="1" applyAlignment="1">
      <alignment wrapText="1"/>
    </xf>
    <xf numFmtId="0" fontId="15" fillId="0" borderId="11" xfId="0" applyFont="1" applyBorder="1" applyAlignment="1">
      <alignment horizontal="left" vertical="top"/>
    </xf>
    <xf numFmtId="0" fontId="19" fillId="0" borderId="11" xfId="0" applyFont="1" applyBorder="1"/>
    <xf numFmtId="0" fontId="15" fillId="0" borderId="12" xfId="0" applyFont="1" applyFill="1" applyBorder="1" applyAlignment="1">
      <alignment horizontal="left" vertical="top"/>
    </xf>
    <xf numFmtId="0" fontId="20" fillId="0" borderId="0" xfId="0" applyFont="1"/>
    <xf numFmtId="0" fontId="19" fillId="0" borderId="0" xfId="0" applyFont="1"/>
    <xf numFmtId="0" fontId="18" fillId="8" borderId="0" xfId="0" applyFont="1" applyFill="1" applyBorder="1" applyAlignment="1">
      <alignment horizontal="center" wrapText="1"/>
    </xf>
    <xf numFmtId="0" fontId="18" fillId="0" borderId="15" xfId="0" applyFont="1" applyFill="1" applyBorder="1" applyAlignment="1">
      <alignment horizontal="left" vertical="center" wrapText="1"/>
    </xf>
    <xf numFmtId="0" fontId="21" fillId="3" borderId="11" xfId="0" applyFont="1" applyFill="1" applyBorder="1" applyAlignment="1">
      <alignment horizontal="right" vertical="top" wrapText="1"/>
    </xf>
    <xf numFmtId="0" fontId="22" fillId="3" borderId="11" xfId="0" applyFont="1" applyFill="1" applyBorder="1" applyAlignment="1">
      <alignment horizontal="center" vertical="center" wrapText="1"/>
    </xf>
    <xf numFmtId="0" fontId="15" fillId="0" borderId="11" xfId="0" applyFont="1" applyFill="1" applyBorder="1"/>
    <xf numFmtId="0" fontId="21" fillId="3" borderId="15" xfId="0" applyFont="1" applyFill="1" applyBorder="1" applyAlignment="1">
      <alignment horizontal="right" vertical="top" wrapText="1"/>
    </xf>
    <xf numFmtId="0" fontId="15" fillId="0" borderId="15" xfId="0" applyFont="1" applyBorder="1" applyAlignment="1">
      <alignment vertical="top"/>
    </xf>
    <xf numFmtId="0" fontId="15" fillId="0" borderId="11" xfId="0" applyFont="1" applyBorder="1" applyAlignment="1">
      <alignment vertical="top"/>
    </xf>
    <xf numFmtId="0" fontId="15" fillId="0" borderId="11" xfId="0" applyFont="1" applyFill="1" applyBorder="1" applyAlignment="1">
      <alignment wrapText="1"/>
    </xf>
    <xf numFmtId="0" fontId="23" fillId="0" borderId="0" xfId="0" applyFont="1" applyAlignment="1">
      <alignment horizontal="justify" vertical="center"/>
    </xf>
    <xf numFmtId="0" fontId="15" fillId="0" borderId="0" xfId="0" applyFont="1" applyAlignment="1">
      <alignment vertical="top" wrapText="1"/>
    </xf>
    <xf numFmtId="0" fontId="19" fillId="0" borderId="0" xfId="0" applyFont="1" applyBorder="1"/>
    <xf numFmtId="0" fontId="18" fillId="8" borderId="29" xfId="0" applyFont="1" applyFill="1" applyBorder="1" applyAlignment="1">
      <alignment horizontal="center" wrapText="1"/>
    </xf>
    <xf numFmtId="0" fontId="18" fillId="8" borderId="25" xfId="0" applyFont="1" applyFill="1" applyBorder="1" applyAlignment="1">
      <alignment horizontal="center" wrapText="1"/>
    </xf>
    <xf numFmtId="0" fontId="18" fillId="8" borderId="35" xfId="0" applyFont="1" applyFill="1" applyBorder="1" applyAlignment="1">
      <alignment horizontal="center" wrapText="1"/>
    </xf>
    <xf numFmtId="0" fontId="18" fillId="8" borderId="5" xfId="0" applyFont="1" applyFill="1" applyBorder="1" applyAlignment="1">
      <alignment horizontal="center" wrapText="1"/>
    </xf>
    <xf numFmtId="0" fontId="22" fillId="0" borderId="1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2" xfId="0" applyFont="1" applyFill="1" applyBorder="1" applyAlignment="1">
      <alignment vertical="center" wrapText="1"/>
    </xf>
    <xf numFmtId="0" fontId="22" fillId="0" borderId="2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8" fillId="8" borderId="26" xfId="0" applyFont="1" applyFill="1" applyBorder="1" applyAlignment="1">
      <alignment vertical="center" wrapText="1"/>
    </xf>
    <xf numFmtId="0" fontId="15" fillId="0" borderId="26" xfId="0" applyFont="1" applyBorder="1" applyAlignment="1">
      <alignment vertical="top"/>
    </xf>
    <xf numFmtId="0" fontId="15" fillId="0" borderId="5" xfId="0" applyFont="1" applyFill="1" applyBorder="1" applyAlignment="1">
      <alignment vertical="top" wrapText="1"/>
    </xf>
    <xf numFmtId="0" fontId="23" fillId="0" borderId="0" xfId="0" applyFont="1" applyFill="1" applyAlignment="1">
      <alignment horizontal="justify" vertical="center"/>
    </xf>
    <xf numFmtId="0" fontId="15" fillId="0" borderId="0" xfId="0" applyFont="1" applyFill="1"/>
    <xf numFmtId="0" fontId="15" fillId="0" borderId="0" xfId="0" applyFont="1" applyFill="1" applyAlignment="1">
      <alignment vertical="top" wrapText="1"/>
    </xf>
    <xf numFmtId="0" fontId="19" fillId="0" borderId="0" xfId="0" applyFont="1" applyFill="1" applyBorder="1"/>
    <xf numFmtId="0" fontId="21" fillId="3" borderId="11" xfId="0" applyFont="1" applyFill="1" applyBorder="1" applyAlignment="1">
      <alignment vertical="center" wrapText="1"/>
    </xf>
    <xf numFmtId="0" fontId="18" fillId="8" borderId="0" xfId="0" applyFont="1" applyFill="1" applyBorder="1" applyAlignment="1">
      <alignment horizontal="center" vertical="center" wrapText="1"/>
    </xf>
    <xf numFmtId="0" fontId="18" fillId="8" borderId="25"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26" xfId="0" applyFont="1" applyFill="1" applyBorder="1" applyAlignment="1">
      <alignment horizontal="center" vertical="center" wrapText="1"/>
    </xf>
    <xf numFmtId="37" fontId="23" fillId="3" borderId="19" xfId="0" applyNumberFormat="1" applyFont="1" applyFill="1" applyBorder="1" applyAlignment="1">
      <alignment horizontal="center" vertical="center" wrapText="1"/>
    </xf>
    <xf numFmtId="37" fontId="23" fillId="3" borderId="12" xfId="0" applyNumberFormat="1" applyFont="1" applyFill="1" applyBorder="1" applyAlignment="1">
      <alignment horizontal="center" vertical="center" wrapText="1"/>
    </xf>
    <xf numFmtId="37" fontId="23" fillId="3" borderId="11" xfId="0" applyNumberFormat="1" applyFont="1" applyFill="1" applyBorder="1" applyAlignment="1">
      <alignment horizontal="center" vertical="center" wrapText="1"/>
    </xf>
    <xf numFmtId="0" fontId="21" fillId="3" borderId="37" xfId="0" applyFont="1" applyFill="1" applyBorder="1" applyAlignment="1">
      <alignment vertical="center" wrapText="1"/>
    </xf>
    <xf numFmtId="0" fontId="22" fillId="3" borderId="38" xfId="0" applyFont="1" applyFill="1" applyBorder="1" applyAlignment="1">
      <alignment horizontal="center" wrapText="1"/>
    </xf>
    <xf numFmtId="0" fontId="18" fillId="8" borderId="39" xfId="0" applyFont="1" applyFill="1" applyBorder="1" applyAlignment="1">
      <alignment horizontal="center" wrapText="1"/>
    </xf>
    <xf numFmtId="0" fontId="18" fillId="8" borderId="27" xfId="0" applyFont="1" applyFill="1" applyBorder="1" applyAlignment="1">
      <alignment horizontal="center" wrapText="1"/>
    </xf>
    <xf numFmtId="0" fontId="18" fillId="8" borderId="1" xfId="0" applyFont="1" applyFill="1" applyBorder="1" applyAlignment="1">
      <alignment horizontal="center" wrapText="1"/>
    </xf>
    <xf numFmtId="0" fontId="18" fillId="8" borderId="31" xfId="0" applyFont="1" applyFill="1" applyBorder="1" applyAlignment="1">
      <alignment horizontal="center" wrapText="1"/>
    </xf>
    <xf numFmtId="0" fontId="21" fillId="3" borderId="11" xfId="0" applyFont="1" applyFill="1" applyBorder="1" applyAlignment="1">
      <alignment horizontal="right" vertical="center" wrapText="1"/>
    </xf>
    <xf numFmtId="8" fontId="15" fillId="3" borderId="11" xfId="0" applyNumberFormat="1" applyFont="1" applyFill="1" applyBorder="1" applyAlignment="1">
      <alignment vertical="center" wrapText="1"/>
    </xf>
    <xf numFmtId="0" fontId="15" fillId="0" borderId="34" xfId="0" applyFont="1" applyBorder="1"/>
    <xf numFmtId="0" fontId="15" fillId="0" borderId="7" xfId="0" applyFont="1" applyBorder="1"/>
    <xf numFmtId="0" fontId="18" fillId="8" borderId="7" xfId="0" applyFont="1" applyFill="1" applyBorder="1" applyAlignment="1">
      <alignment horizontal="center" wrapText="1"/>
    </xf>
    <xf numFmtId="0" fontId="18" fillId="8" borderId="23" xfId="0" applyFont="1" applyFill="1" applyBorder="1" applyAlignment="1">
      <alignment horizontal="center" wrapText="1"/>
    </xf>
    <xf numFmtId="0" fontId="15" fillId="0" borderId="0" xfId="0" applyFont="1" applyBorder="1"/>
    <xf numFmtId="0" fontId="18" fillId="0" borderId="0" xfId="0" applyFont="1" applyFill="1" applyBorder="1" applyAlignment="1">
      <alignment horizontal="left" wrapText="1"/>
    </xf>
    <xf numFmtId="0" fontId="21" fillId="0" borderId="0" xfId="0" applyFont="1" applyFill="1" applyBorder="1" applyAlignment="1">
      <alignment horizontal="center" wrapText="1"/>
    </xf>
    <xf numFmtId="0" fontId="18" fillId="0" borderId="24" xfId="0" applyFont="1" applyFill="1" applyBorder="1" applyAlignment="1">
      <alignment wrapText="1"/>
    </xf>
    <xf numFmtId="0" fontId="15" fillId="0" borderId="0" xfId="0" applyFont="1" applyFill="1" applyBorder="1"/>
    <xf numFmtId="164" fontId="15" fillId="0" borderId="0" xfId="1" applyNumberFormat="1" applyFont="1" applyFill="1" applyBorder="1"/>
    <xf numFmtId="164" fontId="15" fillId="3" borderId="24" xfId="0" applyNumberFormat="1" applyFont="1" applyFill="1" applyBorder="1"/>
    <xf numFmtId="164" fontId="15" fillId="0" borderId="5" xfId="1" applyNumberFormat="1" applyFont="1" applyFill="1" applyBorder="1"/>
    <xf numFmtId="0" fontId="16" fillId="0" borderId="0" xfId="0" applyFont="1" applyBorder="1" applyAlignment="1">
      <alignment wrapText="1"/>
    </xf>
    <xf numFmtId="0" fontId="16" fillId="0" borderId="0" xfId="0" applyFont="1" applyBorder="1" applyAlignment="1">
      <alignment horizontal="right" wrapText="1"/>
    </xf>
    <xf numFmtId="164" fontId="15" fillId="0" borderId="32" xfId="0" applyNumberFormat="1" applyFont="1" applyBorder="1"/>
    <xf numFmtId="164" fontId="15" fillId="3" borderId="33" xfId="0" applyNumberFormat="1" applyFont="1" applyFill="1" applyBorder="1"/>
    <xf numFmtId="0" fontId="15" fillId="0" borderId="25" xfId="0" applyFont="1" applyBorder="1" applyAlignment="1">
      <alignment wrapText="1"/>
    </xf>
    <xf numFmtId="0" fontId="15" fillId="0" borderId="5" xfId="0" applyFont="1" applyBorder="1"/>
    <xf numFmtId="0" fontId="15" fillId="0" borderId="26" xfId="0" applyFont="1" applyBorder="1"/>
    <xf numFmtId="0" fontId="15" fillId="0" borderId="2" xfId="0" applyFont="1" applyBorder="1" applyAlignment="1">
      <alignment wrapText="1"/>
    </xf>
    <xf numFmtId="0" fontId="15" fillId="0" borderId="3" xfId="0" applyFont="1" applyBorder="1"/>
    <xf numFmtId="0" fontId="15" fillId="9" borderId="0" xfId="0" applyFont="1" applyFill="1"/>
    <xf numFmtId="0" fontId="15" fillId="0" borderId="12" xfId="0" applyFont="1" applyBorder="1" applyAlignment="1">
      <alignment wrapText="1"/>
    </xf>
    <xf numFmtId="0" fontId="16" fillId="0" borderId="19" xfId="0" applyFont="1" applyBorder="1" applyAlignment="1">
      <alignment horizontal="center" wrapText="1"/>
    </xf>
    <xf numFmtId="0" fontId="15" fillId="0" borderId="23" xfId="0" applyFont="1" applyBorder="1"/>
    <xf numFmtId="0" fontId="25" fillId="0" borderId="11" xfId="0" applyFont="1" applyBorder="1" applyAlignment="1">
      <alignment horizontal="center"/>
    </xf>
    <xf numFmtId="0" fontId="26" fillId="0" borderId="11" xfId="0" applyFont="1" applyBorder="1" applyAlignment="1">
      <alignment wrapText="1"/>
    </xf>
    <xf numFmtId="0" fontId="25" fillId="0" borderId="16" xfId="0" applyFont="1" applyFill="1" applyBorder="1" applyAlignment="1">
      <alignment horizontal="left" vertical="center" wrapText="1"/>
    </xf>
    <xf numFmtId="0" fontId="26" fillId="0" borderId="15" xfId="0" applyFont="1" applyBorder="1" applyAlignment="1">
      <alignment wrapText="1"/>
    </xf>
    <xf numFmtId="0" fontId="26" fillId="0" borderId="11" xfId="0" applyFont="1" applyBorder="1" applyAlignment="1">
      <alignment horizontal="left" vertical="center" wrapText="1"/>
    </xf>
    <xf numFmtId="0" fontId="26" fillId="0" borderId="11" xfId="0" applyFont="1" applyBorder="1" applyAlignment="1">
      <alignment horizontal="left" vertical="top" wrapText="1"/>
    </xf>
    <xf numFmtId="0" fontId="27" fillId="9" borderId="0" xfId="0" applyFont="1" applyFill="1"/>
    <xf numFmtId="0" fontId="30" fillId="9" borderId="0" xfId="0" applyFont="1" applyFill="1"/>
    <xf numFmtId="0" fontId="31" fillId="0" borderId="0" xfId="0" applyFont="1" applyAlignment="1">
      <alignment vertical="center"/>
    </xf>
    <xf numFmtId="0" fontId="18" fillId="8" borderId="26" xfId="0" applyFont="1" applyFill="1" applyBorder="1" applyAlignment="1">
      <alignment horizontal="center" wrapText="1"/>
    </xf>
    <xf numFmtId="0" fontId="19" fillId="0" borderId="3" xfId="0" applyFont="1" applyBorder="1"/>
    <xf numFmtId="0" fontId="34" fillId="0" borderId="0" xfId="3" applyFont="1" applyFill="1" applyAlignment="1">
      <alignment vertical="top"/>
    </xf>
    <xf numFmtId="0" fontId="34" fillId="0" borderId="0" xfId="3" applyFont="1" applyFill="1"/>
    <xf numFmtId="0" fontId="34" fillId="0" borderId="0" xfId="3" applyFont="1" applyFill="1" applyAlignment="1">
      <alignment horizontal="right"/>
    </xf>
    <xf numFmtId="43" fontId="35" fillId="0" borderId="0" xfId="2" applyFont="1" applyFill="1" applyAlignment="1">
      <alignment horizontal="left" vertical="top"/>
    </xf>
    <xf numFmtId="43" fontId="35" fillId="0" borderId="13" xfId="2" applyFont="1" applyFill="1" applyBorder="1" applyAlignment="1">
      <alignment horizontal="left" vertical="top"/>
    </xf>
    <xf numFmtId="43" fontId="35" fillId="0" borderId="23" xfId="2" applyFont="1" applyFill="1" applyBorder="1" applyAlignment="1">
      <alignment horizontal="left"/>
    </xf>
    <xf numFmtId="43" fontId="35" fillId="0" borderId="0" xfId="2" applyFont="1" applyFill="1" applyAlignment="1">
      <alignment horizontal="right"/>
    </xf>
    <xf numFmtId="43" fontId="36" fillId="0" borderId="21" xfId="2" applyFont="1" applyFill="1" applyBorder="1" applyAlignment="1">
      <alignment horizontal="left" vertical="top"/>
    </xf>
    <xf numFmtId="43" fontId="38" fillId="0" borderId="24" xfId="2" applyFont="1" applyFill="1" applyBorder="1" applyAlignment="1">
      <alignment horizontal="left"/>
    </xf>
    <xf numFmtId="43" fontId="35" fillId="0" borderId="24" xfId="2" applyFont="1" applyFill="1" applyBorder="1" applyAlignment="1">
      <alignment horizontal="left"/>
    </xf>
    <xf numFmtId="43" fontId="36" fillId="0" borderId="25" xfId="2" applyFont="1" applyFill="1" applyBorder="1" applyAlignment="1">
      <alignment horizontal="left" vertical="top"/>
    </xf>
    <xf numFmtId="43" fontId="35" fillId="0" borderId="26" xfId="2" applyFont="1" applyFill="1" applyBorder="1" applyAlignment="1">
      <alignment horizontal="left"/>
    </xf>
    <xf numFmtId="43" fontId="35" fillId="0" borderId="0" xfId="2" applyFont="1" applyFill="1" applyAlignment="1">
      <alignment horizontal="left"/>
    </xf>
    <xf numFmtId="0" fontId="34" fillId="0" borderId="0" xfId="3" applyFont="1" applyFill="1" applyAlignment="1">
      <alignment horizontal="center"/>
    </xf>
    <xf numFmtId="0" fontId="34" fillId="0" borderId="0" xfId="3" applyFont="1" applyFill="1" applyBorder="1" applyAlignment="1">
      <alignment vertical="top"/>
    </xf>
    <xf numFmtId="0" fontId="34" fillId="0" borderId="0" xfId="3" applyFont="1" applyFill="1" applyBorder="1"/>
    <xf numFmtId="37" fontId="36" fillId="0" borderId="11" xfId="2" applyNumberFormat="1" applyFont="1" applyFill="1" applyBorder="1" applyAlignment="1">
      <alignment horizontal="right"/>
    </xf>
    <xf numFmtId="14" fontId="34" fillId="3" borderId="11" xfId="2" applyNumberFormat="1" applyFont="1" applyFill="1" applyBorder="1" applyAlignment="1">
      <alignment horizontal="right"/>
    </xf>
    <xf numFmtId="14" fontId="36" fillId="3" borderId="11" xfId="2" applyNumberFormat="1" applyFont="1" applyFill="1" applyBorder="1" applyAlignment="1">
      <alignment horizontal="right"/>
    </xf>
    <xf numFmtId="37" fontId="34" fillId="0" borderId="11" xfId="2" applyNumberFormat="1" applyFont="1" applyFill="1" applyBorder="1" applyAlignment="1">
      <alignment horizontal="right"/>
    </xf>
    <xf numFmtId="37" fontId="34" fillId="0" borderId="0" xfId="2" applyNumberFormat="1" applyFont="1" applyFill="1" applyBorder="1" applyAlignment="1">
      <alignment horizontal="right"/>
    </xf>
    <xf numFmtId="0" fontId="35" fillId="0" borderId="0" xfId="3" applyFont="1" applyFill="1" applyBorder="1" applyAlignment="1">
      <alignment horizontal="right" vertical="top"/>
    </xf>
    <xf numFmtId="0" fontId="34" fillId="0" borderId="0" xfId="3" applyFont="1" applyFill="1" applyBorder="1" applyAlignment="1">
      <alignment horizontal="left" indent="2"/>
    </xf>
    <xf numFmtId="164" fontId="34" fillId="3" borderId="11" xfId="1" applyNumberFormat="1" applyFont="1" applyFill="1" applyBorder="1" applyAlignment="1">
      <alignment horizontal="right"/>
    </xf>
    <xf numFmtId="0" fontId="34" fillId="6" borderId="0" xfId="3" applyFont="1" applyFill="1" applyBorder="1" applyAlignment="1">
      <alignment horizontal="left" indent="2"/>
    </xf>
    <xf numFmtId="37" fontId="34" fillId="3" borderId="11" xfId="2" applyNumberFormat="1" applyFont="1" applyFill="1" applyBorder="1" applyAlignment="1">
      <alignment horizontal="right"/>
    </xf>
    <xf numFmtId="0" fontId="35" fillId="0" borderId="0" xfId="3" applyFont="1" applyFill="1" applyAlignment="1">
      <alignment horizontal="right" vertical="top"/>
    </xf>
    <xf numFmtId="0" fontId="34" fillId="0" borderId="0" xfId="3" applyFont="1" applyFill="1" applyAlignment="1">
      <alignment horizontal="left"/>
    </xf>
    <xf numFmtId="8" fontId="34" fillId="3" borderId="11" xfId="1" applyNumberFormat="1" applyFont="1" applyFill="1" applyBorder="1" applyAlignment="1">
      <alignment horizontal="right"/>
    </xf>
    <xf numFmtId="9" fontId="34" fillId="0" borderId="11" xfId="4" applyFont="1" applyFill="1" applyBorder="1" applyAlignment="1">
      <alignment horizontal="right"/>
    </xf>
    <xf numFmtId="0" fontId="39" fillId="0" borderId="0" xfId="3" applyFont="1" applyFill="1" applyAlignment="1">
      <alignment horizontal="center" vertical="center"/>
    </xf>
    <xf numFmtId="0" fontId="41" fillId="8" borderId="0" xfId="3" applyFont="1" applyFill="1" applyBorder="1" applyAlignment="1">
      <alignment horizontal="left" vertical="center"/>
    </xf>
    <xf numFmtId="0" fontId="34" fillId="8" borderId="0" xfId="3" applyFont="1" applyFill="1"/>
    <xf numFmtId="0" fontId="41" fillId="8" borderId="0" xfId="3" applyFont="1" applyFill="1" applyAlignment="1">
      <alignment vertical="center"/>
    </xf>
    <xf numFmtId="0" fontId="40" fillId="8" borderId="0" xfId="3" applyFont="1" applyFill="1" applyBorder="1" applyAlignment="1">
      <alignment vertical="center"/>
    </xf>
    <xf numFmtId="37" fontId="42" fillId="8" borderId="26" xfId="2" applyNumberFormat="1" applyFont="1" applyFill="1" applyBorder="1" applyAlignment="1">
      <alignment horizontal="right" vertical="center"/>
    </xf>
    <xf numFmtId="0" fontId="35" fillId="0" borderId="0" xfId="3" applyFont="1" applyFill="1" applyAlignment="1">
      <alignment vertical="center"/>
    </xf>
    <xf numFmtId="0" fontId="35" fillId="0" borderId="0" xfId="3" applyFont="1" applyFill="1" applyBorder="1" applyAlignment="1">
      <alignment horizontal="right" vertical="center"/>
    </xf>
    <xf numFmtId="37" fontId="34" fillId="0" borderId="11" xfId="2" applyNumberFormat="1" applyFont="1" applyFill="1" applyBorder="1" applyAlignment="1">
      <alignment horizontal="right" vertical="center"/>
    </xf>
    <xf numFmtId="0" fontId="34" fillId="0" borderId="0" xfId="3" applyFont="1" applyFill="1" applyAlignment="1">
      <alignment vertical="center"/>
    </xf>
    <xf numFmtId="0" fontId="34" fillId="0" borderId="0" xfId="3" applyFont="1" applyFill="1" applyBorder="1" applyAlignment="1">
      <alignment vertical="center"/>
    </xf>
    <xf numFmtId="0" fontId="35" fillId="0" borderId="0" xfId="3" applyFont="1" applyFill="1" applyAlignment="1">
      <alignment horizontal="right" vertical="center"/>
    </xf>
    <xf numFmtId="37" fontId="34" fillId="3" borderId="11" xfId="2" applyNumberFormat="1" applyFont="1" applyFill="1" applyBorder="1" applyAlignment="1">
      <alignment horizontal="right" vertical="center"/>
    </xf>
    <xf numFmtId="0" fontId="36" fillId="0" borderId="0" xfId="0" applyFont="1"/>
    <xf numFmtId="0" fontId="37" fillId="0" borderId="0" xfId="0" applyFont="1"/>
    <xf numFmtId="0" fontId="36" fillId="0" borderId="0" xfId="3" applyFont="1" applyFill="1"/>
    <xf numFmtId="0" fontId="44" fillId="0" borderId="0" xfId="0" applyFont="1" applyBorder="1" applyAlignment="1">
      <alignment wrapText="1"/>
    </xf>
    <xf numFmtId="0" fontId="35" fillId="0" borderId="4" xfId="3" applyFont="1" applyFill="1" applyBorder="1" applyAlignment="1">
      <alignment horizontal="center"/>
    </xf>
    <xf numFmtId="43" fontId="37" fillId="0" borderId="0" xfId="1" applyFont="1"/>
    <xf numFmtId="43" fontId="36" fillId="0" borderId="0" xfId="1" applyFont="1"/>
    <xf numFmtId="43" fontId="36" fillId="0" borderId="0" xfId="1" applyFont="1" applyFill="1"/>
    <xf numFmtId="0" fontId="36" fillId="0" borderId="0" xfId="0" applyFont="1" applyAlignment="1">
      <alignment horizontal="left" indent="1"/>
    </xf>
    <xf numFmtId="43" fontId="37" fillId="0" borderId="7" xfId="1" applyFont="1" applyBorder="1"/>
    <xf numFmtId="0" fontId="35" fillId="0" borderId="5" xfId="3" applyFont="1" applyFill="1" applyBorder="1" applyAlignment="1">
      <alignment horizontal="center"/>
    </xf>
    <xf numFmtId="49" fontId="36" fillId="0" borderId="0" xfId="0" applyNumberFormat="1" applyFont="1" applyFill="1" applyAlignment="1">
      <alignment horizontal="center" vertical="top" wrapText="1"/>
    </xf>
    <xf numFmtId="49" fontId="36" fillId="0" borderId="0" xfId="0" applyNumberFormat="1" applyFont="1" applyFill="1" applyAlignment="1">
      <alignment horizontal="left" vertical="top" wrapText="1"/>
    </xf>
    <xf numFmtId="49" fontId="36" fillId="0" borderId="0" xfId="0" applyNumberFormat="1" applyFont="1" applyFill="1" applyAlignment="1">
      <alignment vertical="top" wrapText="1"/>
    </xf>
    <xf numFmtId="49" fontId="46" fillId="0" borderId="0" xfId="0" applyNumberFormat="1" applyFont="1" applyFill="1" applyAlignment="1">
      <alignment vertical="top" wrapText="1"/>
    </xf>
    <xf numFmtId="49" fontId="37" fillId="0" borderId="0" xfId="0" applyNumberFormat="1" applyFont="1" applyFill="1" applyAlignment="1">
      <alignment horizontal="center" vertical="top" wrapText="1"/>
    </xf>
    <xf numFmtId="14" fontId="36" fillId="7" borderId="0" xfId="0" applyNumberFormat="1" applyFont="1" applyFill="1" applyAlignment="1">
      <alignment horizontal="right"/>
    </xf>
    <xf numFmtId="43" fontId="36" fillId="0" borderId="0" xfId="0" applyNumberFormat="1" applyFont="1"/>
    <xf numFmtId="43" fontId="46" fillId="0" borderId="0" xfId="0" applyNumberFormat="1" applyFont="1"/>
    <xf numFmtId="14" fontId="36" fillId="7" borderId="0" xfId="0" applyNumberFormat="1" applyFont="1" applyFill="1"/>
    <xf numFmtId="14" fontId="36" fillId="0" borderId="0" xfId="0" applyNumberFormat="1" applyFont="1" applyAlignment="1">
      <alignment horizontal="right"/>
    </xf>
    <xf numFmtId="0" fontId="35" fillId="0" borderId="0" xfId="3" applyFont="1" applyFill="1"/>
    <xf numFmtId="0" fontId="37" fillId="0" borderId="0" xfId="3" applyFont="1" applyFill="1"/>
    <xf numFmtId="0" fontId="45" fillId="0" borderId="0" xfId="0" applyFont="1" applyBorder="1" applyAlignment="1">
      <alignment wrapText="1"/>
    </xf>
    <xf numFmtId="0" fontId="35" fillId="0" borderId="0" xfId="3" applyFont="1" applyFill="1" applyBorder="1"/>
    <xf numFmtId="43" fontId="37" fillId="0" borderId="0" xfId="1" applyFont="1" applyFill="1"/>
    <xf numFmtId="0" fontId="37" fillId="0" borderId="0" xfId="0" applyFont="1" applyAlignment="1">
      <alignment horizontal="left" indent="1"/>
    </xf>
    <xf numFmtId="0" fontId="45" fillId="0" borderId="0" xfId="0" applyFont="1" applyBorder="1" applyAlignment="1">
      <alignment vertical="top" wrapText="1"/>
    </xf>
    <xf numFmtId="49" fontId="37" fillId="0" borderId="0" xfId="0" applyNumberFormat="1" applyFont="1" applyFill="1" applyAlignment="1">
      <alignment horizontal="left" vertical="top" wrapText="1"/>
    </xf>
    <xf numFmtId="49" fontId="37" fillId="0" borderId="0" xfId="0" applyNumberFormat="1" applyFont="1" applyFill="1" applyAlignment="1">
      <alignment vertical="top" wrapText="1"/>
    </xf>
    <xf numFmtId="49" fontId="47" fillId="0" borderId="0" xfId="0" applyNumberFormat="1" applyFont="1" applyFill="1" applyAlignment="1">
      <alignment vertical="top" wrapText="1"/>
    </xf>
    <xf numFmtId="14" fontId="37" fillId="7" borderId="0" xfId="0" applyNumberFormat="1" applyFont="1" applyFill="1" applyAlignment="1">
      <alignment horizontal="right"/>
    </xf>
    <xf numFmtId="43" fontId="37" fillId="0" borderId="0" xfId="0" applyNumberFormat="1" applyFont="1"/>
    <xf numFmtId="43" fontId="47" fillId="0" borderId="0" xfId="0" applyNumberFormat="1" applyFont="1"/>
    <xf numFmtId="14" fontId="37" fillId="7" borderId="0" xfId="0" applyNumberFormat="1" applyFont="1" applyFill="1"/>
    <xf numFmtId="14" fontId="37" fillId="0" borderId="0" xfId="0" applyNumberFormat="1" applyFont="1" applyAlignment="1">
      <alignment horizontal="right"/>
    </xf>
    <xf numFmtId="0" fontId="43" fillId="0" borderId="0" xfId="0" applyFont="1" applyAlignment="1">
      <alignment vertical="center"/>
    </xf>
    <xf numFmtId="0" fontId="35" fillId="8" borderId="0" xfId="3" applyFont="1" applyFill="1"/>
    <xf numFmtId="0" fontId="37" fillId="0" borderId="0" xfId="0" applyFont="1" applyAlignment="1">
      <alignment vertical="center"/>
    </xf>
    <xf numFmtId="0" fontId="18" fillId="3" borderId="11" xfId="0" applyFont="1" applyFill="1" applyBorder="1" applyAlignment="1">
      <alignment horizontal="center" wrapText="1"/>
    </xf>
    <xf numFmtId="0" fontId="28" fillId="9" borderId="8"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8" fillId="9" borderId="10" xfId="0" applyFont="1" applyFill="1" applyBorder="1" applyAlignment="1">
      <alignment horizontal="left" vertical="center" wrapText="1"/>
    </xf>
    <xf numFmtId="0" fontId="29" fillId="9" borderId="6" xfId="0" applyFont="1" applyFill="1" applyBorder="1" applyAlignment="1">
      <alignment horizontal="left" vertical="center" wrapText="1"/>
    </xf>
    <xf numFmtId="0" fontId="29" fillId="9" borderId="1" xfId="0" applyFont="1" applyFill="1" applyBorder="1" applyAlignment="1">
      <alignment horizontal="left" vertical="center" wrapText="1"/>
    </xf>
    <xf numFmtId="0" fontId="29" fillId="9" borderId="28" xfId="0" applyFont="1" applyFill="1" applyBorder="1" applyAlignment="1">
      <alignment horizontal="left" vertical="center" wrapText="1"/>
    </xf>
    <xf numFmtId="0" fontId="18" fillId="8" borderId="13" xfId="0" applyFont="1" applyFill="1" applyBorder="1" applyAlignment="1">
      <alignment horizontal="left" wrapText="1"/>
    </xf>
    <xf numFmtId="0" fontId="18" fillId="8" borderId="7" xfId="0" applyFont="1" applyFill="1" applyBorder="1" applyAlignment="1">
      <alignment horizontal="left" wrapText="1"/>
    </xf>
    <xf numFmtId="0" fontId="26" fillId="0" borderId="0" xfId="0" applyFont="1" applyBorder="1" applyAlignment="1">
      <alignment horizontal="left" vertical="top" wrapText="1"/>
    </xf>
    <xf numFmtId="0" fontId="16" fillId="0" borderId="21" xfId="0" applyFont="1" applyBorder="1" applyAlignment="1">
      <alignment horizontal="left" wrapText="1"/>
    </xf>
    <xf numFmtId="0" fontId="16" fillId="0" borderId="0" xfId="0" applyFont="1" applyBorder="1" applyAlignment="1">
      <alignment horizontal="left" wrapText="1"/>
    </xf>
    <xf numFmtId="0" fontId="16" fillId="0" borderId="21" xfId="0" applyFont="1" applyBorder="1" applyAlignment="1">
      <alignment horizontal="left" vertical="top" wrapText="1"/>
    </xf>
    <xf numFmtId="0" fontId="16" fillId="0" borderId="0" xfId="0" applyFont="1" applyBorder="1" applyAlignment="1">
      <alignment horizontal="left" vertical="top" wrapText="1"/>
    </xf>
    <xf numFmtId="0" fontId="24" fillId="9" borderId="8" xfId="0" applyFont="1" applyFill="1" applyBorder="1" applyAlignment="1">
      <alignment horizontal="left" vertical="center" wrapText="1"/>
    </xf>
    <xf numFmtId="0" fontId="24" fillId="9" borderId="9" xfId="0" applyFont="1" applyFill="1" applyBorder="1" applyAlignment="1">
      <alignment horizontal="left" vertical="center" wrapText="1"/>
    </xf>
    <xf numFmtId="0" fontId="24" fillId="9" borderId="10" xfId="0" applyFont="1" applyFill="1" applyBorder="1" applyAlignment="1">
      <alignment horizontal="left" vertical="center" wrapText="1"/>
    </xf>
    <xf numFmtId="0" fontId="24" fillId="9" borderId="6" xfId="0" applyFont="1" applyFill="1" applyBorder="1" applyAlignment="1">
      <alignment horizontal="left" vertical="center" wrapText="1"/>
    </xf>
    <xf numFmtId="0" fontId="26" fillId="0" borderId="36"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center"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3" borderId="14" xfId="0" applyFont="1" applyFill="1" applyBorder="1" applyAlignment="1">
      <alignment horizontal="right" vertical="center" wrapText="1"/>
    </xf>
    <xf numFmtId="0" fontId="21" fillId="3" borderId="16" xfId="0" applyFont="1" applyFill="1" applyBorder="1" applyAlignment="1">
      <alignment horizontal="right" vertical="center" wrapText="1"/>
    </xf>
    <xf numFmtId="0" fontId="21" fillId="3" borderId="15" xfId="0" applyFont="1" applyFill="1" applyBorder="1" applyAlignment="1">
      <alignment horizontal="right" vertical="center" wrapText="1"/>
    </xf>
    <xf numFmtId="0" fontId="26" fillId="0" borderId="14" xfId="0" applyFont="1" applyBorder="1" applyAlignment="1">
      <alignment horizontal="left" vertical="center" wrapText="1"/>
    </xf>
    <xf numFmtId="0" fontId="18" fillId="8" borderId="1" xfId="0" applyFont="1" applyFill="1" applyBorder="1" applyAlignment="1">
      <alignment horizontal="left" wrapText="1"/>
    </xf>
    <xf numFmtId="0" fontId="16" fillId="0" borderId="11" xfId="0" applyFont="1" applyFill="1" applyBorder="1" applyAlignment="1">
      <alignment horizontal="left" vertical="top"/>
    </xf>
    <xf numFmtId="14" fontId="15" fillId="0" borderId="11" xfId="0" applyNumberFormat="1" applyFont="1" applyFill="1" applyBorder="1" applyAlignment="1">
      <alignment horizontal="left" vertical="top"/>
    </xf>
    <xf numFmtId="0" fontId="15" fillId="0" borderId="11" xfId="0" applyFont="1" applyFill="1" applyBorder="1" applyAlignment="1">
      <alignment horizontal="left" vertical="top"/>
    </xf>
    <xf numFmtId="0" fontId="15" fillId="0" borderId="12" xfId="0" applyFont="1" applyFill="1" applyBorder="1" applyAlignment="1">
      <alignment horizontal="left" vertical="top" wrapText="1"/>
    </xf>
    <xf numFmtId="0" fontId="15" fillId="0" borderId="4" xfId="0" applyFont="1" applyFill="1" applyBorder="1" applyAlignment="1">
      <alignment horizontal="left" vertical="top" wrapText="1"/>
    </xf>
    <xf numFmtId="14" fontId="15" fillId="0" borderId="12" xfId="0" applyNumberFormat="1" applyFont="1" applyFill="1" applyBorder="1" applyAlignment="1">
      <alignment horizontal="left" vertical="top"/>
    </xf>
    <xf numFmtId="0" fontId="15" fillId="0" borderId="4" xfId="0" applyFont="1" applyFill="1" applyBorder="1" applyAlignment="1">
      <alignment horizontal="left" vertical="top"/>
    </xf>
    <xf numFmtId="0" fontId="15" fillId="0" borderId="11" xfId="0" applyFont="1" applyFill="1" applyBorder="1" applyAlignment="1">
      <alignment horizontal="left"/>
    </xf>
    <xf numFmtId="0" fontId="18" fillId="8" borderId="0" xfId="0" applyFont="1" applyFill="1" applyBorder="1" applyAlignment="1">
      <alignment horizontal="center" wrapText="1"/>
    </xf>
    <xf numFmtId="0" fontId="15" fillId="0" borderId="25" xfId="0" applyFont="1" applyFill="1" applyBorder="1" applyAlignment="1">
      <alignment horizontal="left" vertical="top" wrapText="1"/>
    </xf>
    <xf numFmtId="0" fontId="15" fillId="0" borderId="5" xfId="0" applyFont="1" applyFill="1" applyBorder="1" applyAlignment="1">
      <alignment horizontal="left" vertical="top" wrapText="1"/>
    </xf>
    <xf numFmtId="0" fontId="25" fillId="0" borderId="14" xfId="0" applyFont="1" applyBorder="1" applyAlignment="1">
      <alignment horizontal="left" vertical="center" wrapText="1"/>
    </xf>
    <xf numFmtId="0" fontId="25" fillId="0" borderId="16" xfId="0" applyFont="1" applyBorder="1" applyAlignment="1">
      <alignment horizontal="left" vertical="center" wrapText="1"/>
    </xf>
    <xf numFmtId="0" fontId="25" fillId="0" borderId="15" xfId="0" applyFont="1" applyBorder="1" applyAlignment="1">
      <alignment horizontal="left" vertical="center" wrapText="1"/>
    </xf>
    <xf numFmtId="0" fontId="36" fillId="0" borderId="0" xfId="0" applyFont="1" applyFill="1" applyBorder="1" applyAlignment="1">
      <alignment horizontal="left" vertical="center" wrapText="1"/>
    </xf>
    <xf numFmtId="43" fontId="40" fillId="8" borderId="0" xfId="2" applyFont="1" applyFill="1" applyBorder="1" applyAlignment="1">
      <alignment horizontal="left" vertical="center"/>
    </xf>
    <xf numFmtId="43" fontId="33" fillId="8" borderId="4" xfId="2" applyFont="1" applyFill="1" applyBorder="1" applyAlignment="1">
      <alignment horizontal="center" vertical="top"/>
    </xf>
    <xf numFmtId="43" fontId="37" fillId="0" borderId="12" xfId="2" applyFont="1" applyFill="1" applyBorder="1" applyAlignment="1">
      <alignment horizontal="left" vertical="top"/>
    </xf>
    <xf numFmtId="43" fontId="37" fillId="0" borderId="4" xfId="2" applyFont="1" applyFill="1" applyBorder="1" applyAlignment="1">
      <alignment horizontal="left" vertical="top"/>
    </xf>
    <xf numFmtId="43" fontId="37" fillId="0" borderId="19" xfId="2" applyFont="1" applyFill="1" applyBorder="1" applyAlignment="1">
      <alignment horizontal="left" vertical="top"/>
    </xf>
    <xf numFmtId="43" fontId="37" fillId="0" borderId="12" xfId="2" applyFont="1" applyFill="1" applyBorder="1" applyAlignment="1">
      <alignment horizontal="center" vertical="top"/>
    </xf>
    <xf numFmtId="43" fontId="37" fillId="0" borderId="4" xfId="2" applyFont="1" applyFill="1" applyBorder="1" applyAlignment="1">
      <alignment horizontal="center" vertical="top"/>
    </xf>
    <xf numFmtId="43" fontId="37" fillId="0" borderId="19" xfId="2" applyFont="1" applyFill="1" applyBorder="1" applyAlignment="1">
      <alignment horizontal="center" vertical="top"/>
    </xf>
    <xf numFmtId="0" fontId="48" fillId="0" borderId="0" xfId="0" applyFont="1" applyBorder="1" applyAlignment="1">
      <alignment horizontal="left" vertical="center" wrapText="1"/>
    </xf>
    <xf numFmtId="0" fontId="48" fillId="0" borderId="0" xfId="0" applyFont="1" applyBorder="1" applyAlignment="1">
      <alignment horizontal="left" vertical="top" wrapText="1"/>
    </xf>
    <xf numFmtId="0" fontId="49" fillId="0" borderId="0" xfId="0" applyFont="1" applyBorder="1" applyAlignment="1">
      <alignment horizontal="left" vertical="center" wrapText="1"/>
    </xf>
    <xf numFmtId="0" fontId="49" fillId="0" borderId="0" xfId="0" applyFont="1" applyBorder="1" applyAlignment="1">
      <alignment horizontal="left" vertical="top" wrapText="1"/>
    </xf>
  </cellXfs>
  <cellStyles count="19">
    <cellStyle name="Comma" xfId="1" builtinId="3"/>
    <cellStyle name="Comma 2" xfId="2" xr:uid="{00000000-0005-0000-0000-000001000000}"/>
    <cellStyle name="Euro" xfId="5" xr:uid="{00000000-0005-0000-0000-000002000000}"/>
    <cellStyle name="Followed Hyperlink" xfId="16" builtinId="9" hidden="1"/>
    <cellStyle name="Followed Hyperlink" xfId="18" builtinId="9" hidden="1"/>
    <cellStyle name="Header1" xfId="6" xr:uid="{00000000-0005-0000-0000-000005000000}"/>
    <cellStyle name="Hyperlink" xfId="15" builtinId="8" hidden="1"/>
    <cellStyle name="Hyperlink" xfId="17" builtinId="8" hidden="1"/>
    <cellStyle name="Millares [0]_Cargos y Crèditos con Panamà -2004-2005-" xfId="7" xr:uid="{00000000-0005-0000-0000-000008000000}"/>
    <cellStyle name="Normal" xfId="0" builtinId="0"/>
    <cellStyle name="Normal 2" xfId="3" xr:uid="{00000000-0005-0000-0000-00000A000000}"/>
    <cellStyle name="Percent 2" xfId="4" xr:uid="{00000000-0005-0000-0000-00000B000000}"/>
    <cellStyle name="PS_Deptls" xfId="8" xr:uid="{00000000-0005-0000-0000-00000C000000}"/>
    <cellStyle name="PSChar" xfId="9" xr:uid="{00000000-0005-0000-0000-00000D000000}"/>
    <cellStyle name="PSDate" xfId="10" xr:uid="{00000000-0005-0000-0000-00000E000000}"/>
    <cellStyle name="PSDec" xfId="11" xr:uid="{00000000-0005-0000-0000-00000F000000}"/>
    <cellStyle name="PSHeading" xfId="12" xr:uid="{00000000-0005-0000-0000-000010000000}"/>
    <cellStyle name="PSInt" xfId="13" xr:uid="{00000000-0005-0000-0000-000011000000}"/>
    <cellStyle name="PSSpacer" xfId="14" xr:uid="{00000000-0005-0000-0000-000012000000}"/>
  </cellStyles>
  <dxfs count="0"/>
  <tableStyles count="0" defaultTableStyle="TableStyleMedium2" defaultPivotStyle="PivotStyleLight16"/>
  <colors>
    <mruColors>
      <color rgb="FF00AEEF"/>
      <color rgb="FFFF8200"/>
      <color rgb="FF252525"/>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2810983</xdr:colOff>
      <xdr:row>0</xdr:row>
      <xdr:rowOff>1028700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10983"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2542872</xdr:colOff>
      <xdr:row>0</xdr:row>
      <xdr:rowOff>1028700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10983"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2810983</xdr:colOff>
      <xdr:row>1</xdr:row>
      <xdr:rowOff>12700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10983"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2810983</xdr:colOff>
      <xdr:row>0</xdr:row>
      <xdr:rowOff>1028700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10983"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WINDOWS/TEMP/SLS%20Consol%20BS-CF%20(June%20Bd%20Mtg)%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EMP/DEPT/CONTROLLERS/2000%20Forecasts/5-2000%20Revisions/2000%20Cap%20Ex%20Bud%20(4-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Provisions/2004/1Q/tb033104%20at%200504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melissaallen/Box%20Sync/Embark/Embark%20Consulting/EC%20-%20Shared/Clients/Current/StackPath/Melissa/Cutover/MaxCDN%20Pre%20Go-Live%20activity%20JEs/03%20March%202016/balt-files1/Corporate%20Finance/temp/Balcomp%204d&#237;gitos%20julio.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TEMP/Provisions/2001/3q/tb%201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1999 Foreca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ER"/>
      <sheetName val="BU_LIS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_LIS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ites"/>
      <sheetName val="PMT Codes"/>
      <sheetName val="state codes"/>
      <sheetName val="Sch M lines"/>
      <sheetName val="DoW"/>
      <sheetName val="Depr"/>
      <sheetName val="Spinoff Option Conversion"/>
      <sheetName val="f"/>
      <sheetName val="Sylvan Tier 00"/>
      <sheetName val="ROT Owners"/>
      <sheetName val="T Accts"/>
      <sheetName val="State ID Numbers"/>
      <sheetName val="2000 5471"/>
      <sheetName val="BU_LIST 010202"/>
      <sheetName val="BU_LIST 100101"/>
      <sheetName val="BU_LIST 042501"/>
      <sheetName val="SLVN Timeline"/>
      <sheetName val="Map to Fleet St"/>
      <sheetName val="PSL"/>
      <sheetName val="St Eff Rate"/>
      <sheetName val="Tower II 9th Floor"/>
      <sheetName val="Sylvan Tier 99"/>
      <sheetName val="Due Dates"/>
      <sheetName val="State Information Database"/>
      <sheetName val="BMI"/>
      <sheetName val="BU_LIST 071500"/>
      <sheetName val="Links"/>
      <sheetName val="Jess Sch"/>
      <sheetName val="Mike Sch"/>
      <sheetName val="Interest"/>
      <sheetName val="INTERSTF"/>
      <sheetName val="00 Prov Calendar"/>
      <sheetName val="98 Status"/>
      <sheetName val="99 Return Calendar"/>
      <sheetName val="Calendar"/>
      <sheetName val="4Q01"/>
      <sheetName val="Aug22 - Oct 16"/>
      <sheetName val="Oct 17-"/>
      <sheetName val="JR"/>
      <sheetName val="cal"/>
      <sheetName val="Things to better next year"/>
      <sheetName val="notes"/>
      <sheetName val="Abbr."/>
      <sheetName val="BF Tier Current"/>
      <sheetName val="excel"/>
      <sheetName val="Tier 123198"/>
      <sheetName val="98 Return"/>
      <sheetName val="BF Timeline"/>
      <sheetName val="Contacts"/>
      <sheetName val="Code"/>
      <sheetName val="96 S,P"/>
      <sheetName val="YE"/>
      <sheetName val="St"/>
      <sheetName val="accident"/>
      <sheetName val="BU_LIST 012901"/>
      <sheetName val="BU_LIST 010201"/>
      <sheetName val="BUS_UNIT2"/>
      <sheetName val="BU_LIST 040500"/>
      <sheetName val="Sylvan Tier"/>
      <sheetName val="Timeline"/>
      <sheetName val="LAUR ToDo"/>
      <sheetName val="EEEE ToDo"/>
      <sheetName val="BU_LIST"/>
      <sheetName val="TaxAccts"/>
      <sheetName val="BU_LIST 021504"/>
      <sheetName val="EDUC BUs"/>
      <sheetName val="ravens03"/>
      <sheetName val="Decimal to Fraction"/>
      <sheetName val="Educate Structure"/>
      <sheetName val="ROT Owners OLD"/>
      <sheetName val="Equity"/>
      <sheetName val="Accruals"/>
      <sheetName val="Customer_Pivot"/>
      <sheetName val="Hoja1"/>
      <sheetName val="Banco de Dados"/>
      <sheetName val="00-030 Summary Sheet"/>
      <sheetName val="TM1 fx rates"/>
      <sheetName val="tax calc"/>
      <sheetName val="Rev Rec Schedule 12-05"/>
      <sheetName val="Rot Weekly Winner"/>
      <sheetName val="ww sites"/>
      <sheetName val="Char"/>
      <sheetName val="Sheet1"/>
      <sheetName val="June 1999 Forecast"/>
      <sheetName val="BUSP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row r="7">
          <cell r="B7" t="str">
            <v>2.</v>
          </cell>
          <cell r="C7" t="str">
            <v xml:space="preserve">      Big Flower Press Holdings, Inc.</v>
          </cell>
          <cell r="D7" t="str">
            <v>13-3768322</v>
          </cell>
        </row>
        <row r="8">
          <cell r="B8" t="str">
            <v>3.</v>
          </cell>
          <cell r="C8" t="str">
            <v xml:space="preserve">            Treasure Chest Advertising Co., Inc</v>
          </cell>
          <cell r="D8" t="str">
            <v>52-1520798</v>
          </cell>
        </row>
        <row r="9">
          <cell r="B9" t="str">
            <v>4.</v>
          </cell>
          <cell r="C9" t="str">
            <v xml:space="preserve">                  Treasure Chest Advertising Company of New York, Inc.</v>
          </cell>
          <cell r="D9" t="str">
            <v>14-1542153</v>
          </cell>
        </row>
        <row r="10">
          <cell r="B10" t="str">
            <v>5.</v>
          </cell>
          <cell r="C10" t="str">
            <v xml:space="preserve">                  Treasure Chest Advertising Holding Company of Texas</v>
          </cell>
          <cell r="D10" t="str">
            <v>75-2076245</v>
          </cell>
        </row>
        <row r="11">
          <cell r="B11" t="str">
            <v>6.</v>
          </cell>
          <cell r="C11" t="str">
            <v xml:space="preserve">                        Treasure Chest Advertising Company of Nevada, Inc.</v>
          </cell>
          <cell r="D11" t="str">
            <v>74-2629126</v>
          </cell>
        </row>
        <row r="12">
          <cell r="B12" t="str">
            <v>7.</v>
          </cell>
          <cell r="C12" t="str">
            <v xml:space="preserve">                        Treasure Chest Advertising Company of Texas, Inc.</v>
          </cell>
          <cell r="D12" t="str">
            <v>75-2010942</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refreshError="1"/>
      <sheetData sheetId="8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_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showGridLines="0" workbookViewId="0">
      <selection activeCell="C1" sqref="C1"/>
    </sheetView>
  </sheetViews>
  <sheetFormatPr baseColWidth="10" defaultColWidth="8.83203125" defaultRowHeight="14" outlineLevelRow="1"/>
  <cols>
    <col min="1" max="1" width="39.5" style="20" customWidth="1"/>
    <col min="2" max="2" width="13.1640625" style="21" customWidth="1"/>
    <col min="3" max="3" width="13" style="21" customWidth="1"/>
    <col min="4" max="4" width="14.5" style="21" customWidth="1"/>
    <col min="5" max="5" width="19.6640625" style="21" customWidth="1"/>
    <col min="6" max="6" width="13.1640625" style="21" customWidth="1"/>
    <col min="7" max="7" width="16.5" style="21" customWidth="1"/>
    <col min="8" max="8" width="13.5" style="21" customWidth="1"/>
    <col min="9" max="9" width="78.83203125" style="29" customWidth="1"/>
    <col min="10" max="10" width="55.5" style="21" customWidth="1"/>
    <col min="11" max="16384" width="8.83203125" style="21"/>
  </cols>
  <sheetData>
    <row r="1" spans="1:9" ht="82" customHeight="1">
      <c r="C1" s="113" t="s">
        <v>171</v>
      </c>
      <c r="H1" s="22"/>
      <c r="I1" s="23"/>
    </row>
    <row r="2" spans="1:9" ht="27" customHeight="1">
      <c r="A2" s="102"/>
      <c r="B2" s="81"/>
      <c r="C2" s="81"/>
      <c r="D2" s="81"/>
      <c r="E2" s="81"/>
      <c r="F2" s="81"/>
      <c r="G2" s="104"/>
      <c r="H2" s="103" t="s">
        <v>0</v>
      </c>
      <c r="I2" s="105" t="s">
        <v>3</v>
      </c>
    </row>
    <row r="3" spans="1:9" ht="15">
      <c r="A3" s="24" t="s">
        <v>67</v>
      </c>
      <c r="B3" s="230"/>
      <c r="C3" s="230"/>
      <c r="D3" s="230"/>
      <c r="E3" s="230"/>
      <c r="F3" s="230"/>
      <c r="G3" s="230"/>
      <c r="H3" s="25"/>
      <c r="I3" s="26"/>
    </row>
    <row r="4" spans="1:9" ht="15">
      <c r="A4" s="24" t="s">
        <v>68</v>
      </c>
      <c r="B4" s="231">
        <v>42795</v>
      </c>
      <c r="C4" s="232"/>
      <c r="D4" s="232"/>
      <c r="E4" s="232"/>
      <c r="F4" s="232"/>
      <c r="G4" s="232"/>
      <c r="H4" s="25"/>
      <c r="I4" s="26"/>
    </row>
    <row r="5" spans="1:9" ht="15">
      <c r="A5" s="24" t="s">
        <v>69</v>
      </c>
      <c r="B5" s="235">
        <v>46446</v>
      </c>
      <c r="C5" s="236"/>
      <c r="D5" s="236"/>
      <c r="E5" s="236"/>
      <c r="F5" s="236"/>
      <c r="G5" s="236"/>
      <c r="H5" s="25"/>
      <c r="I5" s="26"/>
    </row>
    <row r="6" spans="1:9" ht="15">
      <c r="A6" s="24" t="s">
        <v>75</v>
      </c>
      <c r="B6" s="232" t="s">
        <v>146</v>
      </c>
      <c r="C6" s="232"/>
      <c r="D6" s="232"/>
      <c r="E6" s="232"/>
      <c r="F6" s="232"/>
      <c r="G6" s="232"/>
      <c r="H6" s="25"/>
      <c r="I6" s="26"/>
    </row>
    <row r="7" spans="1:9" ht="90">
      <c r="A7" s="24" t="s">
        <v>129</v>
      </c>
      <c r="B7" s="27"/>
      <c r="C7" s="237" t="s">
        <v>130</v>
      </c>
      <c r="D7" s="237"/>
      <c r="E7" s="237"/>
      <c r="F7" s="237"/>
      <c r="G7" s="237"/>
      <c r="H7" s="25"/>
      <c r="I7" s="106" t="s">
        <v>161</v>
      </c>
    </row>
    <row r="8" spans="1:9" ht="45">
      <c r="A8" s="24" t="s">
        <v>144</v>
      </c>
      <c r="B8" s="233"/>
      <c r="C8" s="234"/>
      <c r="D8" s="234"/>
      <c r="E8" s="234"/>
      <c r="F8" s="234"/>
      <c r="G8" s="234"/>
      <c r="H8" s="25"/>
      <c r="I8" s="106" t="s">
        <v>162</v>
      </c>
    </row>
    <row r="9" spans="1:9" ht="15" thickBot="1">
      <c r="A9" s="21"/>
      <c r="B9" s="28" t="s">
        <v>1</v>
      </c>
      <c r="C9" s="28" t="s">
        <v>2</v>
      </c>
    </row>
    <row r="10" spans="1:9" s="101" customFormat="1" ht="23.5" customHeight="1" thickBot="1">
      <c r="A10" s="213" t="s">
        <v>76</v>
      </c>
      <c r="B10" s="214"/>
      <c r="C10" s="214"/>
      <c r="D10" s="214"/>
      <c r="E10" s="214"/>
      <c r="F10" s="214"/>
      <c r="G10" s="214"/>
      <c r="H10" s="214"/>
      <c r="I10" s="215"/>
    </row>
    <row r="11" spans="1:9" ht="30" customHeight="1" outlineLevel="1">
      <c r="A11" s="30" t="s">
        <v>71</v>
      </c>
      <c r="B11" s="30" t="s">
        <v>5</v>
      </c>
      <c r="C11" s="238" t="s">
        <v>7</v>
      </c>
      <c r="D11" s="238"/>
      <c r="E11" s="238"/>
      <c r="F11" s="238"/>
      <c r="G11" s="238"/>
      <c r="H11" s="30" t="s">
        <v>0</v>
      </c>
      <c r="I11" s="31"/>
    </row>
    <row r="12" spans="1:9" ht="105" customHeight="1" outlineLevel="1">
      <c r="A12" s="32" t="s">
        <v>74</v>
      </c>
      <c r="B12" s="33" t="str">
        <f>IF(B13="","",IF(B14="","",IF(B13="No","No",IF(B14="No","No","Yes"))))</f>
        <v/>
      </c>
      <c r="C12" s="233" t="s">
        <v>78</v>
      </c>
      <c r="D12" s="234"/>
      <c r="E12" s="234"/>
      <c r="F12" s="234"/>
      <c r="G12" s="234"/>
      <c r="H12" s="34"/>
      <c r="I12" s="107" t="s">
        <v>163</v>
      </c>
    </row>
    <row r="13" spans="1:9" ht="75" customHeight="1" outlineLevel="1">
      <c r="A13" s="35" t="s">
        <v>72</v>
      </c>
      <c r="B13" s="36"/>
      <c r="C13" s="239"/>
      <c r="D13" s="240"/>
      <c r="E13" s="240"/>
      <c r="F13" s="240"/>
      <c r="G13" s="240"/>
      <c r="H13" s="36"/>
      <c r="I13" s="241" t="s">
        <v>164</v>
      </c>
    </row>
    <row r="14" spans="1:9" ht="43.25" customHeight="1" outlineLevel="1">
      <c r="A14" s="32" t="s">
        <v>73</v>
      </c>
      <c r="B14" s="37"/>
      <c r="C14" s="233"/>
      <c r="D14" s="234"/>
      <c r="E14" s="234"/>
      <c r="F14" s="234"/>
      <c r="G14" s="234"/>
      <c r="H14" s="34"/>
      <c r="I14" s="242"/>
    </row>
    <row r="15" spans="1:9" ht="42" customHeight="1" outlineLevel="1">
      <c r="A15" s="32" t="s">
        <v>70</v>
      </c>
      <c r="B15" s="37"/>
      <c r="C15" s="233"/>
      <c r="D15" s="234"/>
      <c r="E15" s="234"/>
      <c r="F15" s="234"/>
      <c r="G15" s="234"/>
      <c r="H15" s="38"/>
      <c r="I15" s="243"/>
    </row>
    <row r="16" spans="1:9" ht="15" thickBot="1">
      <c r="A16" s="39"/>
      <c r="D16" s="40"/>
      <c r="E16" s="40"/>
      <c r="F16" s="40"/>
      <c r="G16" s="40"/>
      <c r="I16" s="41"/>
    </row>
    <row r="17" spans="1:9" s="111" customFormat="1" ht="23.5" customHeight="1" thickBot="1">
      <c r="A17" s="213" t="s">
        <v>77</v>
      </c>
      <c r="B17" s="214"/>
      <c r="C17" s="214"/>
      <c r="D17" s="214"/>
      <c r="E17" s="214"/>
      <c r="F17" s="214"/>
      <c r="G17" s="214"/>
      <c r="H17" s="214"/>
      <c r="I17" s="215"/>
    </row>
    <row r="18" spans="1:9" ht="58" outlineLevel="1" thickBot="1">
      <c r="A18" s="30" t="s">
        <v>6</v>
      </c>
      <c r="B18" s="42" t="s">
        <v>79</v>
      </c>
      <c r="C18" s="43" t="s">
        <v>81</v>
      </c>
      <c r="D18" s="43" t="s">
        <v>147</v>
      </c>
      <c r="E18" s="44" t="s">
        <v>88</v>
      </c>
      <c r="F18" s="45" t="s">
        <v>4</v>
      </c>
      <c r="G18" s="44" t="s">
        <v>82</v>
      </c>
      <c r="H18" s="114" t="s">
        <v>0</v>
      </c>
      <c r="I18" s="31"/>
    </row>
    <row r="19" spans="1:9" ht="63" customHeight="1" outlineLevel="1">
      <c r="A19" s="225" t="s">
        <v>80</v>
      </c>
      <c r="B19" s="46">
        <v>1</v>
      </c>
      <c r="C19" s="47"/>
      <c r="D19" s="48"/>
      <c r="E19" s="49" t="str">
        <f>IF(C19="","",IF(D19="","",IF(C19="No","No",IF(D19="No","No","Yes"))))</f>
        <v/>
      </c>
      <c r="F19" s="50" t="str">
        <f>IF(E19="Yes","Allocate Consideration",IF(E19="No","Proceed to next step",""))</f>
        <v/>
      </c>
      <c r="G19" s="51"/>
      <c r="H19" s="34" t="s">
        <v>148</v>
      </c>
      <c r="I19" s="228" t="s">
        <v>165</v>
      </c>
    </row>
    <row r="20" spans="1:9" ht="63" customHeight="1" outlineLevel="1">
      <c r="A20" s="226"/>
      <c r="B20" s="52">
        <v>2</v>
      </c>
      <c r="C20" s="47"/>
      <c r="D20" s="53"/>
      <c r="E20" s="49" t="str">
        <f>IF(C20="","",IF(D20="","",IF(C20="No","No",IF(D20="No","No","Yes"))))</f>
        <v/>
      </c>
      <c r="F20" s="50" t="str">
        <f>IF(E20="Yes","Allocate Consideration",IF(E20="No","Proceed to next step",""))</f>
        <v/>
      </c>
      <c r="G20" s="54"/>
      <c r="H20" s="34" t="s">
        <v>149</v>
      </c>
      <c r="I20" s="218"/>
    </row>
    <row r="21" spans="1:9" ht="63" customHeight="1" outlineLevel="1" thickBot="1">
      <c r="A21" s="226"/>
      <c r="B21" s="52">
        <v>3</v>
      </c>
      <c r="C21" s="47"/>
      <c r="D21" s="53"/>
      <c r="E21" s="33" t="str">
        <f>IF(C21="","",IF(D21="","",IF(C21="No","No",IF(D21="No","No","Yes"))))</f>
        <v/>
      </c>
      <c r="F21" s="50" t="str">
        <f>IF(E21="Yes","Allocate Consideration",IF(E21="No","Proceed to next step",""))</f>
        <v/>
      </c>
      <c r="G21" s="55"/>
      <c r="H21" s="34" t="s">
        <v>150</v>
      </c>
      <c r="I21" s="218"/>
    </row>
    <row r="22" spans="1:9" ht="63" customHeight="1" outlineLevel="1" thickBot="1">
      <c r="A22" s="227"/>
      <c r="B22" s="224" t="s">
        <v>160</v>
      </c>
      <c r="C22" s="224"/>
      <c r="D22" s="224"/>
      <c r="E22" s="224"/>
      <c r="F22" s="224"/>
      <c r="G22" s="224"/>
      <c r="H22" s="38"/>
      <c r="I22" s="218"/>
    </row>
    <row r="23" spans="1:9" ht="15" customHeight="1" outlineLevel="1">
      <c r="A23" s="56"/>
      <c r="B23" s="30" t="s">
        <v>83</v>
      </c>
      <c r="C23" s="30" t="s">
        <v>5</v>
      </c>
      <c r="D23" s="229" t="s">
        <v>7</v>
      </c>
      <c r="E23" s="229"/>
      <c r="F23" s="229"/>
      <c r="G23" s="229"/>
      <c r="H23" s="57" t="s">
        <v>0</v>
      </c>
      <c r="I23" s="228" t="s">
        <v>166</v>
      </c>
    </row>
    <row r="24" spans="1:9" ht="15" customHeight="1" outlineLevel="1">
      <c r="A24" s="226" t="s">
        <v>84</v>
      </c>
      <c r="B24" s="58"/>
      <c r="C24" s="36"/>
      <c r="D24" s="59"/>
      <c r="E24" s="59"/>
      <c r="F24" s="59"/>
      <c r="G24" s="59"/>
      <c r="H24" s="38"/>
      <c r="I24" s="218"/>
    </row>
    <row r="25" spans="1:9" ht="15" customHeight="1" outlineLevel="1">
      <c r="A25" s="226"/>
      <c r="B25" s="58"/>
      <c r="C25" s="36"/>
      <c r="D25" s="59"/>
      <c r="E25" s="59"/>
      <c r="F25" s="59"/>
      <c r="G25" s="59"/>
      <c r="H25" s="38"/>
      <c r="I25" s="218"/>
    </row>
    <row r="26" spans="1:9" outlineLevel="1">
      <c r="A26" s="227"/>
      <c r="B26" s="58"/>
      <c r="C26" s="36"/>
      <c r="D26" s="59"/>
      <c r="E26" s="59"/>
      <c r="F26" s="59"/>
      <c r="G26" s="59"/>
      <c r="H26" s="38"/>
      <c r="I26" s="219"/>
    </row>
    <row r="27" spans="1:9" s="61" customFormat="1" ht="15" thickBot="1">
      <c r="A27" s="60"/>
      <c r="D27" s="62"/>
      <c r="E27" s="62"/>
      <c r="F27" s="62"/>
      <c r="G27" s="62"/>
      <c r="I27" s="63"/>
    </row>
    <row r="28" spans="1:9" s="111" customFormat="1" ht="24.5" customHeight="1" thickBot="1">
      <c r="A28" s="216" t="s">
        <v>99</v>
      </c>
      <c r="B28" s="214"/>
      <c r="C28" s="214"/>
      <c r="D28" s="214"/>
      <c r="E28" s="214"/>
      <c r="F28" s="214"/>
      <c r="G28" s="214"/>
      <c r="H28" s="214"/>
      <c r="I28" s="215"/>
    </row>
    <row r="29" spans="1:9" ht="29" outlineLevel="1" thickBot="1">
      <c r="A29" s="64" t="s">
        <v>101</v>
      </c>
      <c r="B29" s="65" t="s">
        <v>85</v>
      </c>
      <c r="C29" s="66" t="s">
        <v>108</v>
      </c>
      <c r="D29" s="66" t="s">
        <v>86</v>
      </c>
      <c r="E29" s="66" t="s">
        <v>87</v>
      </c>
      <c r="F29" s="66" t="s">
        <v>100</v>
      </c>
      <c r="G29" s="67" t="s">
        <v>103</v>
      </c>
      <c r="H29" s="68" t="s">
        <v>0</v>
      </c>
      <c r="I29" s="217" t="s">
        <v>167</v>
      </c>
    </row>
    <row r="30" spans="1:9" ht="54" customHeight="1" outlineLevel="1">
      <c r="A30" s="64" t="s">
        <v>104</v>
      </c>
      <c r="B30" s="69">
        <f>'Lease Classification Test'!C30</f>
        <v>0</v>
      </c>
      <c r="C30" s="70">
        <f>'Lease Classification Test'!C32</f>
        <v>0</v>
      </c>
      <c r="D30" s="71" t="str">
        <f>'Lease Classification Test'!C37</f>
        <v/>
      </c>
      <c r="E30" s="71" t="str">
        <f>'Lease Classification Test'!C43</f>
        <v/>
      </c>
      <c r="F30" s="71">
        <f>'Lease Classification Test'!C45</f>
        <v>0</v>
      </c>
      <c r="G30" s="49" t="str">
        <f>IF(B30="","",IF(B30="Yes","Finance",IF(C30="Yes","Finance",IF(D30="Yes","Finance",IF(E30="Yes","Finance",IF(F30="Yes","Finance","Operating"))))))</f>
        <v>Operating</v>
      </c>
      <c r="H30" s="220"/>
      <c r="I30" s="218"/>
    </row>
    <row r="31" spans="1:9" ht="54" customHeight="1" outlineLevel="1">
      <c r="A31" s="64" t="s">
        <v>126</v>
      </c>
      <c r="B31" s="69">
        <f>'Lease Classification Test'!D30</f>
        <v>0</v>
      </c>
      <c r="C31" s="71">
        <f>'Lease Classification Test'!D32</f>
        <v>0</v>
      </c>
      <c r="D31" s="71" t="str">
        <f>'Lease Classification Test'!D37</f>
        <v/>
      </c>
      <c r="E31" s="71" t="str">
        <f>'Lease Classification Test'!D43</f>
        <v/>
      </c>
      <c r="F31" s="71">
        <f>'Lease Classification Test'!D45</f>
        <v>0</v>
      </c>
      <c r="G31" s="33" t="str">
        <f>IF(B31="","",IF(B31="Yes","Finance",IF(C31="Yes","Finance",IF(D31="Yes","Finance",IF(E31="Yes","Finance",IF(F31="Yes","Finance","Operating"))))))</f>
        <v>Operating</v>
      </c>
      <c r="H31" s="221"/>
      <c r="I31" s="218"/>
    </row>
    <row r="32" spans="1:9" ht="54" customHeight="1" outlineLevel="1">
      <c r="A32" s="64" t="s">
        <v>127</v>
      </c>
      <c r="B32" s="69">
        <f>'Lease Classification Test'!E30</f>
        <v>0</v>
      </c>
      <c r="C32" s="71">
        <f>'Lease Classification Test'!E32</f>
        <v>0</v>
      </c>
      <c r="D32" s="71" t="str">
        <f>'Lease Classification Test'!E37</f>
        <v/>
      </c>
      <c r="E32" s="71" t="str">
        <f>'Lease Classification Test'!E43</f>
        <v/>
      </c>
      <c r="F32" s="71">
        <f>'Lease Classification Test'!E45</f>
        <v>0</v>
      </c>
      <c r="G32" s="33" t="str">
        <f>IF(B32="","",IF(B32="Yes","Finance",IF(C32="Yes","Finance",IF(D32="Yes","Finance",IF(E32="Yes","Finance",IF(F32="Yes","Finance","Operating"))))))</f>
        <v>Operating</v>
      </c>
      <c r="H32" s="221"/>
      <c r="I32" s="218"/>
    </row>
    <row r="33" spans="1:10" ht="54" customHeight="1" outlineLevel="1" thickBot="1">
      <c r="A33" s="64" t="s">
        <v>128</v>
      </c>
      <c r="B33" s="69">
        <f>'Lease Classification Test'!F30</f>
        <v>0</v>
      </c>
      <c r="C33" s="71">
        <f>'Lease Classification Test'!F32</f>
        <v>0</v>
      </c>
      <c r="D33" s="71" t="str">
        <f>'Lease Classification Test'!F37</f>
        <v/>
      </c>
      <c r="E33" s="71" t="str">
        <f>'Lease Classification Test'!F43</f>
        <v/>
      </c>
      <c r="F33" s="71">
        <f>'Lease Classification Test'!F45</f>
        <v>0</v>
      </c>
      <c r="G33" s="33" t="str">
        <f>IF(B33="","",IF(B33="Yes","Finance",IF(C33="Yes","Finance",IF(D33="Yes","Finance",IF(E33="Yes","Finance",IF(F33="Yes","Finance","Operating"))))))</f>
        <v>Operating</v>
      </c>
      <c r="H33" s="221"/>
      <c r="I33" s="218"/>
    </row>
    <row r="34" spans="1:10" ht="37.25" customHeight="1" outlineLevel="1" thickBot="1">
      <c r="A34" s="72"/>
      <c r="B34" s="223" t="s">
        <v>160</v>
      </c>
      <c r="C34" s="224"/>
      <c r="D34" s="224"/>
      <c r="E34" s="224"/>
      <c r="F34" s="224"/>
      <c r="G34" s="224"/>
      <c r="H34" s="222"/>
      <c r="I34" s="219"/>
    </row>
    <row r="35" spans="1:10" ht="15" thickBot="1">
      <c r="I35" s="41"/>
    </row>
    <row r="36" spans="1:10" s="111" customFormat="1" ht="21.5" customHeight="1" thickBot="1">
      <c r="A36" s="199" t="s">
        <v>102</v>
      </c>
      <c r="B36" s="200"/>
      <c r="C36" s="200"/>
      <c r="D36" s="200"/>
      <c r="E36" s="200"/>
      <c r="F36" s="201"/>
      <c r="G36" s="201"/>
      <c r="H36" s="201"/>
      <c r="I36" s="202"/>
    </row>
    <row r="37" spans="1:10" ht="59" customHeight="1" outlineLevel="1">
      <c r="A37" s="73"/>
      <c r="B37" s="74" t="s">
        <v>104</v>
      </c>
      <c r="C37" s="75" t="s">
        <v>126</v>
      </c>
      <c r="D37" s="76" t="s">
        <v>127</v>
      </c>
      <c r="E37" s="77" t="s">
        <v>128</v>
      </c>
      <c r="F37" s="198"/>
      <c r="G37" s="198"/>
      <c r="H37" s="198"/>
      <c r="I37" s="108" t="s">
        <v>168</v>
      </c>
    </row>
    <row r="38" spans="1:10" ht="150" outlineLevel="1">
      <c r="A38" s="78" t="s">
        <v>132</v>
      </c>
      <c r="B38" s="79">
        <f>'Lease Classification Test'!$C$39</f>
        <v>-1</v>
      </c>
      <c r="C38" s="79">
        <f>'Lease Classification Test'!$C$39</f>
        <v>-1</v>
      </c>
      <c r="D38" s="79">
        <f>'Lease Classification Test'!$C$39</f>
        <v>-1</v>
      </c>
      <c r="E38" s="79">
        <f>'Lease Classification Test'!$C$39</f>
        <v>-1</v>
      </c>
      <c r="F38" s="198"/>
      <c r="G38" s="198"/>
      <c r="H38" s="198"/>
      <c r="I38" s="109" t="s">
        <v>169</v>
      </c>
    </row>
    <row r="39" spans="1:10" ht="105" outlineLevel="1">
      <c r="A39" s="78" t="s">
        <v>131</v>
      </c>
      <c r="B39" s="79">
        <f>B38</f>
        <v>-1</v>
      </c>
      <c r="C39" s="79">
        <f>C38</f>
        <v>-1</v>
      </c>
      <c r="D39" s="79">
        <f>D38</f>
        <v>-1</v>
      </c>
      <c r="E39" s="79">
        <f>E38</f>
        <v>-1</v>
      </c>
      <c r="F39" s="198"/>
      <c r="G39" s="198"/>
      <c r="H39" s="198"/>
      <c r="I39" s="110" t="s">
        <v>170</v>
      </c>
    </row>
    <row r="40" spans="1:10">
      <c r="I40" s="41"/>
    </row>
    <row r="41" spans="1:10" ht="15" thickBot="1"/>
    <row r="42" spans="1:10" s="112" customFormat="1" ht="29" customHeight="1">
      <c r="A42" s="203" t="s">
        <v>8</v>
      </c>
      <c r="B42" s="204"/>
      <c r="C42" s="204"/>
      <c r="D42" s="204"/>
      <c r="E42" s="204"/>
      <c r="F42" s="204"/>
      <c r="G42" s="204"/>
      <c r="H42" s="204"/>
      <c r="I42" s="205"/>
    </row>
    <row r="43" spans="1:10" ht="14.5" customHeight="1" outlineLevel="1">
      <c r="A43" s="80"/>
      <c r="B43" s="81"/>
      <c r="C43" s="81"/>
      <c r="D43" s="81"/>
      <c r="E43" s="81"/>
      <c r="F43" s="81"/>
      <c r="G43" s="81"/>
      <c r="H43" s="81"/>
      <c r="I43" s="84"/>
      <c r="J43" s="84"/>
    </row>
    <row r="44" spans="1:10" ht="29" customHeight="1" outlineLevel="1">
      <c r="A44" s="206" t="s">
        <v>10</v>
      </c>
      <c r="B44" s="207"/>
      <c r="C44" s="207"/>
      <c r="D44" s="82" t="s">
        <v>139</v>
      </c>
      <c r="E44" s="82" t="s">
        <v>140</v>
      </c>
      <c r="F44" s="83" t="s">
        <v>141</v>
      </c>
      <c r="G44" s="84"/>
      <c r="H44" s="84"/>
      <c r="I44" s="208"/>
      <c r="J44" s="84"/>
    </row>
    <row r="45" spans="1:10" s="61" customFormat="1" ht="15" outlineLevel="1">
      <c r="A45" s="209"/>
      <c r="B45" s="210"/>
      <c r="C45" s="85"/>
      <c r="D45" s="86" t="s">
        <v>11</v>
      </c>
      <c r="E45" s="86" t="s">
        <v>11</v>
      </c>
      <c r="F45" s="87"/>
      <c r="G45" s="88"/>
      <c r="H45" s="88"/>
      <c r="I45" s="208"/>
      <c r="J45" s="88"/>
    </row>
    <row r="46" spans="1:10" outlineLevel="1">
      <c r="A46" s="209" t="s">
        <v>142</v>
      </c>
      <c r="B46" s="210"/>
      <c r="C46" s="84"/>
      <c r="D46" s="89"/>
      <c r="E46" s="89"/>
      <c r="F46" s="90">
        <f>D46-E46</f>
        <v>0</v>
      </c>
      <c r="G46" s="84"/>
      <c r="H46" s="84"/>
      <c r="I46" s="208"/>
      <c r="J46" s="84"/>
    </row>
    <row r="47" spans="1:10" outlineLevel="1">
      <c r="A47" s="211" t="s">
        <v>143</v>
      </c>
      <c r="B47" s="212"/>
      <c r="C47" s="84"/>
      <c r="D47" s="89"/>
      <c r="E47" s="89"/>
      <c r="F47" s="90">
        <f t="shared" ref="F47:F50" si="0">D47-E47</f>
        <v>0</v>
      </c>
      <c r="G47" s="84"/>
      <c r="H47" s="84"/>
      <c r="I47" s="208"/>
      <c r="J47" s="84"/>
    </row>
    <row r="48" spans="1:10" outlineLevel="1">
      <c r="A48" s="209"/>
      <c r="B48" s="210"/>
      <c r="C48" s="84"/>
      <c r="D48" s="89"/>
      <c r="E48" s="89"/>
      <c r="F48" s="90">
        <f t="shared" si="0"/>
        <v>0</v>
      </c>
      <c r="G48" s="84"/>
      <c r="H48" s="84"/>
      <c r="I48" s="208"/>
      <c r="J48" s="84"/>
    </row>
    <row r="49" spans="1:10" outlineLevel="1">
      <c r="A49" s="209"/>
      <c r="B49" s="210"/>
      <c r="C49" s="84"/>
      <c r="D49" s="89"/>
      <c r="E49" s="89"/>
      <c r="F49" s="90">
        <f t="shared" si="0"/>
        <v>0</v>
      </c>
      <c r="G49" s="84"/>
      <c r="H49" s="84"/>
      <c r="I49" s="208"/>
      <c r="J49" s="84"/>
    </row>
    <row r="50" spans="1:10" outlineLevel="1">
      <c r="A50" s="209"/>
      <c r="B50" s="210"/>
      <c r="C50" s="84"/>
      <c r="D50" s="91"/>
      <c r="E50" s="91"/>
      <c r="F50" s="90">
        <f t="shared" si="0"/>
        <v>0</v>
      </c>
      <c r="G50" s="84"/>
      <c r="H50" s="84"/>
      <c r="I50" s="208"/>
      <c r="J50" s="84"/>
    </row>
    <row r="51" spans="1:10" ht="16" outlineLevel="1" thickBot="1">
      <c r="B51" s="92"/>
      <c r="C51" s="93" t="s">
        <v>9</v>
      </c>
      <c r="D51" s="94">
        <f>SUM(D46:D47)</f>
        <v>0</v>
      </c>
      <c r="E51" s="94">
        <f>SUM(E46:E47)</f>
        <v>0</v>
      </c>
      <c r="F51" s="95">
        <f>D51-E51</f>
        <v>0</v>
      </c>
      <c r="G51" s="84"/>
      <c r="H51" s="84"/>
      <c r="I51" s="208"/>
      <c r="J51" s="84"/>
    </row>
    <row r="52" spans="1:10" ht="33" customHeight="1" outlineLevel="1" thickTop="1">
      <c r="A52" s="96"/>
      <c r="B52" s="97"/>
      <c r="C52" s="97"/>
      <c r="D52" s="97"/>
      <c r="E52" s="97"/>
      <c r="F52" s="98"/>
      <c r="G52" s="84"/>
      <c r="H52" s="84"/>
      <c r="I52" s="208"/>
      <c r="J52" s="84"/>
    </row>
    <row r="53" spans="1:10" ht="15" customHeight="1" outlineLevel="1" thickBot="1">
      <c r="A53" s="99"/>
      <c r="B53" s="100"/>
      <c r="C53" s="100"/>
      <c r="D53" s="100"/>
      <c r="E53" s="100"/>
      <c r="F53" s="100"/>
      <c r="G53" s="100"/>
      <c r="H53" s="100"/>
      <c r="I53" s="115"/>
      <c r="J53" s="84"/>
    </row>
  </sheetData>
  <mergeCells count="35">
    <mergeCell ref="A10:I10"/>
    <mergeCell ref="C11:G11"/>
    <mergeCell ref="C13:G13"/>
    <mergeCell ref="I13:I15"/>
    <mergeCell ref="C14:G14"/>
    <mergeCell ref="C15:G15"/>
    <mergeCell ref="C12:G12"/>
    <mergeCell ref="B3:G3"/>
    <mergeCell ref="B4:G4"/>
    <mergeCell ref="B8:G8"/>
    <mergeCell ref="B6:G6"/>
    <mergeCell ref="B5:G5"/>
    <mergeCell ref="C7:G7"/>
    <mergeCell ref="A17:I17"/>
    <mergeCell ref="A28:I28"/>
    <mergeCell ref="I29:I34"/>
    <mergeCell ref="H30:H34"/>
    <mergeCell ref="B34:G34"/>
    <mergeCell ref="B22:G22"/>
    <mergeCell ref="A19:A22"/>
    <mergeCell ref="I19:I22"/>
    <mergeCell ref="D23:G23"/>
    <mergeCell ref="A24:A26"/>
    <mergeCell ref="I23:I26"/>
    <mergeCell ref="F37:H39"/>
    <mergeCell ref="A36:I36"/>
    <mergeCell ref="A42:I42"/>
    <mergeCell ref="A44:C44"/>
    <mergeCell ref="I44:I52"/>
    <mergeCell ref="A46:B46"/>
    <mergeCell ref="A47:B47"/>
    <mergeCell ref="A48:B48"/>
    <mergeCell ref="A49:B49"/>
    <mergeCell ref="A50:B50"/>
    <mergeCell ref="A45:B45"/>
  </mergeCells>
  <dataValidations count="2">
    <dataValidation type="list" allowBlank="1" showInputMessage="1" showErrorMessage="1" sqref="B13:B15 C24:C26 B7 C19:D21" xr:uid="{00000000-0002-0000-0000-000000000000}">
      <formula1>$B$9:$C$9</formula1>
    </dataValidation>
    <dataValidation allowBlank="1" showErrorMessage="1" promptTitle="Distinct Products/Services" prompt="Document conclusion on which products and/or services are determined to be distinct based on ASC 606-10-25-19 through 25-22. " sqref="B34:G34 B22:G22" xr:uid="{00000000-0002-0000-0000-000001000000}"/>
  </dataValidations>
  <pageMargins left="0.7" right="0.7" top="0.75" bottom="0.75" header="0.3" footer="0.3"/>
  <pageSetup orientation="portrait" horizontalDpi="0" verticalDpi="0"/>
  <ignoredErrors>
    <ignoredError sqref="B32" formula="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5"/>
  <sheetViews>
    <sheetView showGridLines="0" tabSelected="1" topLeftCell="A14" zoomScale="90" zoomScaleNormal="90" zoomScalePageLayoutView="90" workbookViewId="0">
      <selection activeCell="C36" sqref="C36"/>
    </sheetView>
  </sheetViews>
  <sheetFormatPr baseColWidth="10" defaultColWidth="8.83203125" defaultRowHeight="17"/>
  <cols>
    <col min="1" max="1" width="3.5" style="116" customWidth="1"/>
    <col min="2" max="2" width="95.6640625" style="117" customWidth="1"/>
    <col min="3" max="3" width="15.33203125" style="118" bestFit="1" customWidth="1"/>
    <col min="4" max="6" width="15.33203125" style="117" bestFit="1" customWidth="1"/>
    <col min="7" max="16384" width="8.83203125" style="117"/>
  </cols>
  <sheetData>
    <row r="1" spans="1:6" ht="90" customHeight="1">
      <c r="C1" s="146" t="s">
        <v>89</v>
      </c>
    </row>
    <row r="2" spans="1:6" s="147" customFormat="1" ht="33" customHeight="1">
      <c r="A2" s="245"/>
      <c r="B2" s="245"/>
      <c r="C2" s="245"/>
      <c r="D2" s="245"/>
      <c r="E2" s="245"/>
      <c r="F2" s="245"/>
    </row>
    <row r="3" spans="1:6">
      <c r="A3" s="119"/>
      <c r="B3" s="244" t="s">
        <v>172</v>
      </c>
      <c r="C3" s="244"/>
    </row>
    <row r="4" spans="1:6">
      <c r="A4" s="119"/>
      <c r="B4" s="244"/>
      <c r="C4" s="244"/>
    </row>
    <row r="5" spans="1:6">
      <c r="A5" s="119"/>
      <c r="B5" s="244"/>
      <c r="C5" s="244"/>
    </row>
    <row r="6" spans="1:6">
      <c r="A6" s="119"/>
      <c r="B6" s="244"/>
      <c r="C6" s="244"/>
    </row>
    <row r="7" spans="1:6">
      <c r="A7" s="119"/>
      <c r="B7" s="244"/>
      <c r="C7" s="244"/>
    </row>
    <row r="8" spans="1:6">
      <c r="A8" s="119"/>
      <c r="B8" s="244"/>
      <c r="C8" s="244"/>
    </row>
    <row r="9" spans="1:6">
      <c r="A9" s="119"/>
      <c r="B9" s="244"/>
      <c r="C9" s="244"/>
    </row>
    <row r="10" spans="1:6">
      <c r="A10" s="119"/>
      <c r="B10" s="244"/>
      <c r="C10" s="244"/>
    </row>
    <row r="11" spans="1:6">
      <c r="A11" s="119"/>
      <c r="B11" s="244"/>
      <c r="C11" s="244"/>
    </row>
    <row r="12" spans="1:6">
      <c r="A12" s="119"/>
      <c r="B12" s="244"/>
      <c r="C12" s="244"/>
    </row>
    <row r="13" spans="1:6">
      <c r="A13" s="119"/>
      <c r="B13" s="244"/>
      <c r="C13" s="244"/>
    </row>
    <row r="14" spans="1:6">
      <c r="A14" s="119"/>
      <c r="B14" s="244"/>
      <c r="C14" s="244"/>
    </row>
    <row r="15" spans="1:6">
      <c r="A15" s="119"/>
      <c r="B15" s="244"/>
      <c r="C15" s="244"/>
    </row>
    <row r="16" spans="1:6">
      <c r="A16" s="120" t="s">
        <v>90</v>
      </c>
      <c r="B16" s="121"/>
      <c r="C16" s="122"/>
    </row>
    <row r="17" spans="1:6">
      <c r="A17" s="123" t="s">
        <v>91</v>
      </c>
      <c r="B17" s="124"/>
      <c r="C17" s="122"/>
    </row>
    <row r="18" spans="1:6">
      <c r="A18" s="123" t="s">
        <v>98</v>
      </c>
      <c r="B18" s="125"/>
      <c r="C18" s="122"/>
    </row>
    <row r="19" spans="1:6">
      <c r="A19" s="126" t="s">
        <v>92</v>
      </c>
      <c r="B19" s="127"/>
      <c r="C19" s="122"/>
    </row>
    <row r="20" spans="1:6">
      <c r="A20" s="119"/>
      <c r="B20" s="128"/>
      <c r="C20" s="122"/>
    </row>
    <row r="21" spans="1:6">
      <c r="C21" s="129" t="s">
        <v>104</v>
      </c>
      <c r="D21" s="129" t="s">
        <v>126</v>
      </c>
      <c r="E21" s="129" t="s">
        <v>127</v>
      </c>
      <c r="F21" s="129" t="s">
        <v>128</v>
      </c>
    </row>
    <row r="22" spans="1:6">
      <c r="A22" s="130"/>
      <c r="B22" s="131" t="s">
        <v>93</v>
      </c>
      <c r="C22" s="132"/>
      <c r="D22" s="132"/>
      <c r="E22" s="132"/>
      <c r="F22" s="132"/>
    </row>
    <row r="23" spans="1:6">
      <c r="A23" s="130"/>
      <c r="B23" s="131" t="s">
        <v>94</v>
      </c>
      <c r="C23" s="132"/>
      <c r="D23" s="132"/>
      <c r="E23" s="132"/>
      <c r="F23" s="132"/>
    </row>
    <row r="24" spans="1:6">
      <c r="A24" s="130"/>
      <c r="B24" s="131" t="s">
        <v>95</v>
      </c>
      <c r="C24" s="133">
        <f>'Blank Template'!$B$4</f>
        <v>42795</v>
      </c>
      <c r="D24" s="133">
        <f>'Blank Template'!$B$4</f>
        <v>42795</v>
      </c>
      <c r="E24" s="133">
        <f>'Blank Template'!$B$4</f>
        <v>42795</v>
      </c>
      <c r="F24" s="133">
        <f>'Blank Template'!$B$4</f>
        <v>42795</v>
      </c>
    </row>
    <row r="25" spans="1:6">
      <c r="A25" s="130"/>
      <c r="B25" s="131" t="s">
        <v>96</v>
      </c>
      <c r="C25" s="134">
        <f>'Blank Template'!$B$5</f>
        <v>46446</v>
      </c>
      <c r="D25" s="134">
        <f>'Blank Template'!$B$5</f>
        <v>46446</v>
      </c>
      <c r="E25" s="134">
        <f>'Blank Template'!$B$5</f>
        <v>46446</v>
      </c>
      <c r="F25" s="134">
        <f>'Blank Template'!$B$5</f>
        <v>46446</v>
      </c>
    </row>
    <row r="26" spans="1:6">
      <c r="A26" s="130"/>
      <c r="B26" s="131" t="s">
        <v>97</v>
      </c>
      <c r="C26" s="135"/>
      <c r="D26" s="135"/>
      <c r="E26" s="135"/>
      <c r="F26" s="135"/>
    </row>
    <row r="27" spans="1:6" s="131" customFormat="1">
      <c r="A27" s="130"/>
      <c r="C27" s="136"/>
      <c r="D27" s="136"/>
      <c r="E27" s="136"/>
      <c r="F27" s="136"/>
    </row>
    <row r="28" spans="1:6" s="149" customFormat="1" ht="31" customHeight="1">
      <c r="B28" s="150" t="s">
        <v>125</v>
      </c>
      <c r="C28" s="151"/>
      <c r="D28" s="151"/>
      <c r="E28" s="151"/>
      <c r="F28" s="151"/>
    </row>
    <row r="29" spans="1:6" ht="27" customHeight="1">
      <c r="A29" s="137" t="s">
        <v>105</v>
      </c>
      <c r="B29" s="131" t="s">
        <v>107</v>
      </c>
      <c r="C29" s="117"/>
    </row>
    <row r="30" spans="1:6" s="155" customFormat="1" ht="28" customHeight="1">
      <c r="A30" s="152"/>
      <c r="B30" s="153" t="s">
        <v>118</v>
      </c>
      <c r="C30" s="154"/>
      <c r="D30" s="154"/>
      <c r="E30" s="154"/>
      <c r="F30" s="154"/>
    </row>
    <row r="31" spans="1:6" ht="28" customHeight="1">
      <c r="A31" s="137" t="s">
        <v>109</v>
      </c>
      <c r="B31" s="131" t="s">
        <v>106</v>
      </c>
      <c r="C31" s="117"/>
    </row>
    <row r="32" spans="1:6" s="155" customFormat="1" ht="31" customHeight="1">
      <c r="A32" s="156"/>
      <c r="B32" s="153" t="s">
        <v>119</v>
      </c>
      <c r="C32" s="154"/>
      <c r="D32" s="154"/>
      <c r="E32" s="154"/>
      <c r="F32" s="154"/>
    </row>
    <row r="33" spans="1:7" ht="30" customHeight="1">
      <c r="A33" s="137" t="s">
        <v>110</v>
      </c>
      <c r="B33" s="131" t="s">
        <v>113</v>
      </c>
      <c r="C33" s="117"/>
    </row>
    <row r="34" spans="1:7">
      <c r="A34" s="137"/>
      <c r="B34" s="138" t="s">
        <v>111</v>
      </c>
      <c r="C34" s="139">
        <f>+ROUND((C25-C24)/365*12,0)</f>
        <v>120</v>
      </c>
      <c r="D34" s="139">
        <f>+ROUND((D25-D24)/365*12,0)</f>
        <v>120</v>
      </c>
      <c r="E34" s="139">
        <f>+ROUND((E25-E24)/365*12,0)</f>
        <v>120</v>
      </c>
      <c r="F34" s="139">
        <f>+ROUND((F25-F24)/365*12,0)</f>
        <v>120</v>
      </c>
    </row>
    <row r="35" spans="1:7">
      <c r="A35" s="137"/>
      <c r="B35" s="138" t="s">
        <v>112</v>
      </c>
      <c r="C35" s="135"/>
      <c r="D35" s="135"/>
      <c r="E35" s="135"/>
      <c r="F35" s="135"/>
    </row>
    <row r="36" spans="1:7">
      <c r="A36" s="130"/>
      <c r="B36" s="140" t="s">
        <v>145</v>
      </c>
      <c r="C36" s="141" t="str">
        <f>IF(C35="","",IF(C34&gt;C35*0.75,"Yes","No"))</f>
        <v/>
      </c>
      <c r="D36" s="141" t="str">
        <f t="shared" ref="D36:E36" si="0">IF(D35="","",IF(D34&gt;D35*0.75,"Yes","No"))</f>
        <v/>
      </c>
      <c r="E36" s="141" t="str">
        <f t="shared" si="0"/>
        <v/>
      </c>
      <c r="F36" s="141" t="str">
        <f>IF(F35="","",IF(F34&gt;F35*0.75,"Yes","No"))</f>
        <v/>
      </c>
    </row>
    <row r="37" spans="1:7" s="155" customFormat="1" ht="34" customHeight="1">
      <c r="B37" s="157" t="s">
        <v>120</v>
      </c>
      <c r="C37" s="158" t="str">
        <f>IF(C36="","",IF(C36="Yes","Yes","No"))</f>
        <v/>
      </c>
      <c r="D37" s="158" t="str">
        <f>IF(D36="","",IF(D36="Yes","Yes","No"))</f>
        <v/>
      </c>
      <c r="E37" s="158" t="str">
        <f>IF(E36="","",IF(E36="Yes","Yes","No"))</f>
        <v/>
      </c>
      <c r="F37" s="158" t="str">
        <f>IF(F36="","",IF(F36="Yes","Yes","No"))</f>
        <v/>
      </c>
    </row>
    <row r="38" spans="1:7">
      <c r="A38" s="142" t="s">
        <v>114</v>
      </c>
      <c r="B38" s="143" t="s">
        <v>115</v>
      </c>
      <c r="C38" s="117"/>
    </row>
    <row r="39" spans="1:7">
      <c r="A39" s="130"/>
      <c r="B39" s="138" t="s">
        <v>151</v>
      </c>
      <c r="C39" s="144">
        <f>PV(C41/12,C34,-C26,1)</f>
        <v>-1</v>
      </c>
      <c r="D39" s="144">
        <f>PV(D41/12,D34,-D26,1)</f>
        <v>-1</v>
      </c>
      <c r="E39" s="144">
        <f>PV(E41/12,E34,-E26,1)</f>
        <v>-1</v>
      </c>
      <c r="F39" s="144">
        <f>PV(F41/12,F34,-F26,1)</f>
        <v>-1</v>
      </c>
    </row>
    <row r="40" spans="1:7">
      <c r="A40" s="130"/>
      <c r="B40" s="138" t="s">
        <v>116</v>
      </c>
      <c r="C40" s="135"/>
      <c r="D40" s="135"/>
      <c r="E40" s="135"/>
      <c r="F40" s="135"/>
    </row>
    <row r="41" spans="1:7">
      <c r="A41" s="130"/>
      <c r="B41" s="138" t="s">
        <v>117</v>
      </c>
      <c r="C41" s="145"/>
      <c r="D41" s="145"/>
      <c r="E41" s="145"/>
      <c r="F41" s="145"/>
      <c r="G41" s="117" t="s">
        <v>173</v>
      </c>
    </row>
    <row r="42" spans="1:7">
      <c r="A42" s="130"/>
      <c r="B42" s="140" t="s">
        <v>122</v>
      </c>
      <c r="C42" s="141" t="str">
        <f>IF(C40="","",IF(C39&gt;C40*0.9,"Yes","No"))</f>
        <v/>
      </c>
      <c r="D42" s="141" t="str">
        <f>IF(D40="","",IF(D39&gt;D40*0.9,"Yes","No"))</f>
        <v/>
      </c>
      <c r="E42" s="141" t="str">
        <f>IF(E40="","",IF(E39&gt;E40*0.9,"Yes","No"))</f>
        <v/>
      </c>
      <c r="F42" s="141" t="str">
        <f>IF(F40="","",IF(F39&gt;F40*0.9,"Yes","No"))</f>
        <v/>
      </c>
    </row>
    <row r="43" spans="1:7" s="155" customFormat="1" ht="34" customHeight="1">
      <c r="A43" s="156"/>
      <c r="B43" s="157" t="s">
        <v>121</v>
      </c>
      <c r="C43" s="158" t="str">
        <f>IF(C42="","",IF(C42="Yes","Yes","No"))</f>
        <v/>
      </c>
      <c r="D43" s="158" t="str">
        <f>IF(D42="","",IF(D42="Yes","Yes","No"))</f>
        <v/>
      </c>
      <c r="E43" s="158" t="str">
        <f>IF(E42="","",IF(E42="Yes","Yes","No"))</f>
        <v/>
      </c>
      <c r="F43" s="158" t="str">
        <f>IF(F42="","",IF(F42="Yes","Yes","No"))</f>
        <v/>
      </c>
    </row>
    <row r="44" spans="1:7">
      <c r="A44" s="142" t="s">
        <v>114</v>
      </c>
      <c r="B44" s="143" t="s">
        <v>123</v>
      </c>
      <c r="C44" s="117"/>
    </row>
    <row r="45" spans="1:7" s="155" customFormat="1" ht="32" customHeight="1">
      <c r="A45" s="156"/>
      <c r="B45" s="153" t="s">
        <v>124</v>
      </c>
      <c r="C45" s="154"/>
      <c r="D45" s="154"/>
      <c r="E45" s="154"/>
      <c r="F45" s="154"/>
    </row>
  </sheetData>
  <mergeCells count="2">
    <mergeCell ref="B3:C15"/>
    <mergeCell ref="A2:F2"/>
  </mergeCells>
  <dataValidations count="1">
    <dataValidation type="list" allowBlank="1" showInputMessage="1" showErrorMessage="1" sqref="C30:F30 C32:F32 C45:F45" xr:uid="{00000000-0002-0000-0100-000000000000}">
      <formula1>"Yes, No"</formula1>
    </dataValidation>
  </dataValidations>
  <pageMargins left="0.2" right="0.2" top="0.56000000000000005" bottom="1" header="0.3" footer="0.5"/>
  <pageSetup scale="73"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4"/>
  <sheetViews>
    <sheetView workbookViewId="0">
      <selection activeCell="B5" sqref="B5"/>
    </sheetView>
  </sheetViews>
  <sheetFormatPr baseColWidth="10" defaultColWidth="10.83203125" defaultRowHeight="16"/>
  <cols>
    <col min="1" max="1" width="42.33203125" style="160" bestFit="1" customWidth="1"/>
    <col min="2" max="2" width="29.5" style="160" customWidth="1"/>
    <col min="3" max="3" width="30.33203125" style="160" customWidth="1"/>
    <col min="4" max="4" width="29.33203125" style="160" customWidth="1"/>
    <col min="5" max="5" width="24.6640625" style="160" customWidth="1"/>
    <col min="6" max="6" width="21.83203125" style="160" bestFit="1" customWidth="1"/>
    <col min="7" max="7" width="15.5" style="160" customWidth="1"/>
    <col min="8" max="8" width="10.83203125" style="160"/>
    <col min="9" max="9" width="73.33203125" style="160" customWidth="1"/>
    <col min="10" max="16384" width="10.83203125" style="160"/>
  </cols>
  <sheetData>
    <row r="1" spans="1:9" ht="80" customHeight="1">
      <c r="B1" s="195" t="s">
        <v>89</v>
      </c>
    </row>
    <row r="2" spans="1:9" s="196" customFormat="1" ht="32" customHeight="1">
      <c r="A2" s="246"/>
      <c r="B2" s="246"/>
      <c r="C2" s="246"/>
      <c r="D2" s="246"/>
      <c r="E2" s="246"/>
    </row>
    <row r="3" spans="1:9" s="180" customFormat="1">
      <c r="A3" s="160"/>
      <c r="B3" s="160"/>
      <c r="C3" s="181"/>
      <c r="D3" s="181"/>
      <c r="E3" s="181"/>
      <c r="F3" s="181"/>
      <c r="G3" s="181"/>
      <c r="H3" s="181"/>
    </row>
    <row r="4" spans="1:9" s="180" customFormat="1">
      <c r="A4" s="247" t="s">
        <v>102</v>
      </c>
      <c r="B4" s="248"/>
      <c r="C4" s="248"/>
      <c r="D4" s="248"/>
      <c r="E4" s="249"/>
      <c r="F4" s="181"/>
      <c r="G4" s="182"/>
      <c r="H4" s="181"/>
    </row>
    <row r="5" spans="1:9" s="180" customFormat="1">
      <c r="B5" s="163" t="s">
        <v>104</v>
      </c>
      <c r="C5" s="163" t="s">
        <v>126</v>
      </c>
      <c r="D5" s="163" t="s">
        <v>127</v>
      </c>
      <c r="E5" s="163" t="s">
        <v>128</v>
      </c>
      <c r="F5" s="181"/>
      <c r="G5" s="183"/>
      <c r="H5" s="181"/>
    </row>
    <row r="6" spans="1:9" s="180" customFormat="1" ht="91" customHeight="1">
      <c r="A6" s="160" t="s">
        <v>132</v>
      </c>
      <c r="B6" s="164">
        <f>'Lease Classification Test'!C39</f>
        <v>-1</v>
      </c>
      <c r="C6" s="164">
        <f>'Lease Classification Test'!D39</f>
        <v>-1</v>
      </c>
      <c r="D6" s="164">
        <f>'Lease Classification Test'!E39</f>
        <v>-1</v>
      </c>
      <c r="E6" s="164">
        <f>'Lease Classification Test'!F39</f>
        <v>-1</v>
      </c>
      <c r="F6" s="181"/>
      <c r="G6" s="253" t="s">
        <v>174</v>
      </c>
      <c r="H6" s="253"/>
      <c r="I6" s="253"/>
    </row>
    <row r="7" spans="1:9" s="180" customFormat="1">
      <c r="A7" s="160"/>
      <c r="B7" s="164"/>
      <c r="C7" s="184"/>
      <c r="D7" s="184"/>
      <c r="E7" s="184"/>
      <c r="F7" s="181"/>
      <c r="G7" s="183"/>
      <c r="H7" s="181"/>
    </row>
    <row r="8" spans="1:9" s="180" customFormat="1" ht="14.5" customHeight="1">
      <c r="A8" s="160" t="s">
        <v>131</v>
      </c>
      <c r="B8" s="164"/>
      <c r="C8" s="184"/>
      <c r="D8" s="184"/>
      <c r="E8" s="184"/>
      <c r="F8" s="181"/>
      <c r="G8" s="254" t="s">
        <v>175</v>
      </c>
      <c r="H8" s="254"/>
      <c r="I8" s="254"/>
    </row>
    <row r="9" spans="1:9" s="180" customFormat="1">
      <c r="A9" s="185" t="s">
        <v>132</v>
      </c>
      <c r="B9" s="164">
        <f>B6</f>
        <v>-1</v>
      </c>
      <c r="C9" s="164">
        <f t="shared" ref="C9:E9" si="0">C6</f>
        <v>-1</v>
      </c>
      <c r="D9" s="164">
        <f t="shared" si="0"/>
        <v>-1</v>
      </c>
      <c r="E9" s="164">
        <f t="shared" si="0"/>
        <v>-1</v>
      </c>
      <c r="F9" s="181"/>
    </row>
    <row r="10" spans="1:9" s="180" customFormat="1">
      <c r="A10" s="185" t="s">
        <v>133</v>
      </c>
      <c r="B10" s="164"/>
      <c r="C10" s="184"/>
      <c r="D10" s="184"/>
      <c r="E10" s="184"/>
      <c r="F10" s="181" t="s">
        <v>136</v>
      </c>
    </row>
    <row r="11" spans="1:9" s="180" customFormat="1">
      <c r="A11" s="185" t="s">
        <v>134</v>
      </c>
      <c r="B11" s="164"/>
      <c r="C11" s="184"/>
      <c r="D11" s="184"/>
      <c r="E11" s="184"/>
      <c r="F11" s="181" t="s">
        <v>136</v>
      </c>
    </row>
    <row r="12" spans="1:9" s="180" customFormat="1">
      <c r="A12" s="185" t="s">
        <v>135</v>
      </c>
      <c r="B12" s="164"/>
      <c r="C12" s="184"/>
      <c r="D12" s="184"/>
      <c r="E12" s="184"/>
      <c r="F12" s="181" t="s">
        <v>136</v>
      </c>
      <c r="G12" s="186"/>
      <c r="H12" s="181"/>
    </row>
    <row r="13" spans="1:9" s="180" customFormat="1">
      <c r="A13" s="160"/>
      <c r="B13" s="168">
        <f>SUM(B9:B12)</f>
        <v>-1</v>
      </c>
      <c r="C13" s="168">
        <f t="shared" ref="C13:E13" si="1">SUM(C9:C12)</f>
        <v>-1</v>
      </c>
      <c r="D13" s="168">
        <f t="shared" si="1"/>
        <v>-1</v>
      </c>
      <c r="E13" s="168">
        <f t="shared" si="1"/>
        <v>-1</v>
      </c>
      <c r="F13" s="181"/>
      <c r="G13" s="186"/>
      <c r="H13" s="181"/>
    </row>
    <row r="14" spans="1:9" s="180" customFormat="1">
      <c r="A14" s="160"/>
      <c r="B14" s="160"/>
      <c r="C14" s="181"/>
      <c r="D14" s="181"/>
      <c r="E14" s="181"/>
      <c r="F14" s="181"/>
      <c r="G14" s="181"/>
      <c r="H14" s="181"/>
    </row>
    <row r="16" spans="1:9">
      <c r="A16" s="250" t="s">
        <v>137</v>
      </c>
      <c r="B16" s="251"/>
      <c r="C16" s="251"/>
      <c r="D16" s="251"/>
      <c r="E16" s="251"/>
      <c r="F16" s="251"/>
      <c r="G16" s="251"/>
      <c r="H16" s="252"/>
    </row>
    <row r="18" spans="1:8">
      <c r="A18" s="169" t="s">
        <v>152</v>
      </c>
      <c r="B18" s="169" t="s">
        <v>153</v>
      </c>
      <c r="C18" s="169" t="s">
        <v>154</v>
      </c>
      <c r="D18" s="169" t="s">
        <v>155</v>
      </c>
      <c r="E18" s="169" t="s">
        <v>156</v>
      </c>
      <c r="F18" s="169" t="s">
        <v>157</v>
      </c>
      <c r="G18" s="169" t="s">
        <v>158</v>
      </c>
      <c r="H18" s="169" t="s">
        <v>159</v>
      </c>
    </row>
    <row r="19" spans="1:8">
      <c r="A19" s="174"/>
      <c r="B19" s="187"/>
      <c r="C19" s="188"/>
      <c r="D19" s="188"/>
      <c r="E19" s="188"/>
      <c r="F19" s="189"/>
      <c r="G19" s="189"/>
      <c r="H19" s="188"/>
    </row>
    <row r="20" spans="1:8" ht="17">
      <c r="A20" s="174" t="s">
        <v>104</v>
      </c>
      <c r="B20" s="187"/>
      <c r="C20" s="188"/>
      <c r="D20" s="188"/>
      <c r="E20" s="188"/>
      <c r="F20" s="189"/>
      <c r="G20" s="189"/>
      <c r="H20" s="188"/>
    </row>
    <row r="21" spans="1:8">
      <c r="A21" s="160">
        <v>1</v>
      </c>
      <c r="B21" s="190"/>
      <c r="C21" s="191">
        <f>'Lease Classification Test'!$C$26</f>
        <v>0</v>
      </c>
      <c r="D21" s="191">
        <f>'Lease Classification Test'!$C$26</f>
        <v>0</v>
      </c>
      <c r="E21" s="191">
        <v>0</v>
      </c>
      <c r="F21" s="192">
        <f t="shared" ref="F21:F22" si="2">D21-E21</f>
        <v>0</v>
      </c>
      <c r="G21" s="192">
        <f>C21-E21</f>
        <v>0</v>
      </c>
      <c r="H21" s="191">
        <f>B6-F21</f>
        <v>-1</v>
      </c>
    </row>
    <row r="22" spans="1:8">
      <c r="A22" s="160">
        <f t="shared" ref="A22:A23" si="3">A21+1</f>
        <v>2</v>
      </c>
      <c r="B22" s="193"/>
      <c r="C22" s="191">
        <f>'Lease Classification Test'!$C$26</f>
        <v>0</v>
      </c>
      <c r="D22" s="191">
        <f>'Lease Classification Test'!$C$26</f>
        <v>0</v>
      </c>
      <c r="E22" s="191">
        <f>H21*'Lease Classification Test'!$C$41/12</f>
        <v>0</v>
      </c>
      <c r="F22" s="192">
        <f t="shared" si="2"/>
        <v>0</v>
      </c>
      <c r="G22" s="192">
        <f t="shared" ref="G22" si="4">C22-E22</f>
        <v>0</v>
      </c>
      <c r="H22" s="191">
        <f>H21-F22</f>
        <v>-1</v>
      </c>
    </row>
    <row r="23" spans="1:8">
      <c r="A23" s="160">
        <f t="shared" si="3"/>
        <v>3</v>
      </c>
      <c r="B23" s="193"/>
      <c r="C23" s="191">
        <f>'Lease Classification Test'!$C$26</f>
        <v>0</v>
      </c>
      <c r="D23" s="191">
        <f>'Lease Classification Test'!$C$26</f>
        <v>0</v>
      </c>
      <c r="E23" s="191">
        <f>H22*'Lease Classification Test'!$C$41/12</f>
        <v>0</v>
      </c>
      <c r="F23" s="192">
        <f t="shared" ref="F23" si="5">D23-E23</f>
        <v>0</v>
      </c>
      <c r="G23" s="192">
        <f t="shared" ref="G23" si="6">C23-E23</f>
        <v>0</v>
      </c>
      <c r="H23" s="191">
        <f>H22-F23</f>
        <v>-1</v>
      </c>
    </row>
    <row r="24" spans="1:8">
      <c r="B24" s="194"/>
      <c r="C24" s="191"/>
      <c r="D24" s="191"/>
      <c r="E24" s="191"/>
      <c r="F24" s="192"/>
      <c r="G24" s="192"/>
      <c r="H24" s="191"/>
    </row>
    <row r="25" spans="1:8" ht="17">
      <c r="A25" s="174" t="s">
        <v>126</v>
      </c>
      <c r="B25" s="187"/>
      <c r="C25" s="188"/>
      <c r="D25" s="188"/>
      <c r="E25" s="188"/>
      <c r="F25" s="189"/>
      <c r="G25" s="189"/>
      <c r="H25" s="188"/>
    </row>
    <row r="26" spans="1:8">
      <c r="A26" s="160">
        <v>1</v>
      </c>
      <c r="B26" s="190"/>
      <c r="C26" s="191">
        <f>'Lease Classification Test'!$D$26</f>
        <v>0</v>
      </c>
      <c r="D26" s="191">
        <f>'Lease Classification Test'!$D$26</f>
        <v>0</v>
      </c>
      <c r="E26" s="191">
        <v>0</v>
      </c>
      <c r="F26" s="192">
        <f t="shared" ref="F26:F27" si="7">D26-E26</f>
        <v>0</v>
      </c>
      <c r="G26" s="192">
        <f>C26-E26</f>
        <v>0</v>
      </c>
      <c r="H26" s="191">
        <f>C6-F26</f>
        <v>-1</v>
      </c>
    </row>
    <row r="27" spans="1:8">
      <c r="A27" s="160">
        <f t="shared" ref="A27:A28" si="8">A26+1</f>
        <v>2</v>
      </c>
      <c r="B27" s="193"/>
      <c r="C27" s="191">
        <f>'Lease Classification Test'!$D$26</f>
        <v>0</v>
      </c>
      <c r="D27" s="191">
        <f>'Lease Classification Test'!$D$26</f>
        <v>0</v>
      </c>
      <c r="E27" s="191">
        <f>H26*'Lease Classification Test'!$D$41/12</f>
        <v>0</v>
      </c>
      <c r="F27" s="192">
        <f t="shared" si="7"/>
        <v>0</v>
      </c>
      <c r="G27" s="192">
        <f t="shared" ref="G27" si="9">C27-E27</f>
        <v>0</v>
      </c>
      <c r="H27" s="191">
        <f>H26-F27</f>
        <v>-1</v>
      </c>
    </row>
    <row r="28" spans="1:8">
      <c r="A28" s="160">
        <f t="shared" si="8"/>
        <v>3</v>
      </c>
      <c r="B28" s="193"/>
      <c r="C28" s="191">
        <f>'Lease Classification Test'!$D$26</f>
        <v>0</v>
      </c>
      <c r="D28" s="191">
        <f>'Lease Classification Test'!$D$26</f>
        <v>0</v>
      </c>
      <c r="E28" s="191">
        <f>H27*'Lease Classification Test'!$D$41/12</f>
        <v>0</v>
      </c>
      <c r="F28" s="192">
        <f t="shared" ref="F28" si="10">D28-E28</f>
        <v>0</v>
      </c>
      <c r="G28" s="192">
        <f t="shared" ref="G28" si="11">C28-E28</f>
        <v>0</v>
      </c>
      <c r="H28" s="191">
        <f>H27-F28</f>
        <v>-1</v>
      </c>
    </row>
    <row r="29" spans="1:8">
      <c r="B29" s="194"/>
      <c r="C29" s="191"/>
      <c r="D29" s="191"/>
      <c r="E29" s="191"/>
      <c r="F29" s="192"/>
      <c r="G29" s="192"/>
      <c r="H29" s="191"/>
    </row>
    <row r="30" spans="1:8" ht="17">
      <c r="A30" s="174" t="s">
        <v>127</v>
      </c>
      <c r="B30" s="187"/>
      <c r="C30" s="188"/>
      <c r="D30" s="188"/>
      <c r="E30" s="188"/>
      <c r="F30" s="189"/>
      <c r="G30" s="189"/>
      <c r="H30" s="188"/>
    </row>
    <row r="31" spans="1:8">
      <c r="A31" s="160">
        <v>1</v>
      </c>
      <c r="B31" s="190"/>
      <c r="C31" s="191">
        <f>'Lease Classification Test'!$E$26</f>
        <v>0</v>
      </c>
      <c r="D31" s="191">
        <f>'Lease Classification Test'!$E$26</f>
        <v>0</v>
      </c>
      <c r="E31" s="191">
        <v>0</v>
      </c>
      <c r="F31" s="192">
        <f t="shared" ref="F31:F32" si="12">D31-E31</f>
        <v>0</v>
      </c>
      <c r="G31" s="192">
        <f>C31-E31</f>
        <v>0</v>
      </c>
      <c r="H31" s="191">
        <f>D6-F31</f>
        <v>-1</v>
      </c>
    </row>
    <row r="32" spans="1:8">
      <c r="A32" s="160">
        <f t="shared" ref="A32:A33" si="13">A31+1</f>
        <v>2</v>
      </c>
      <c r="B32" s="193"/>
      <c r="C32" s="191">
        <f>'Lease Classification Test'!$E$26</f>
        <v>0</v>
      </c>
      <c r="D32" s="191">
        <f>'Lease Classification Test'!$E$26</f>
        <v>0</v>
      </c>
      <c r="E32" s="191">
        <f>H31*'Lease Classification Test'!$E$41/12</f>
        <v>0</v>
      </c>
      <c r="F32" s="192">
        <f t="shared" si="12"/>
        <v>0</v>
      </c>
      <c r="G32" s="192">
        <f t="shared" ref="G32" si="14">C32-E32</f>
        <v>0</v>
      </c>
      <c r="H32" s="191">
        <f>H31-F32</f>
        <v>-1</v>
      </c>
    </row>
    <row r="33" spans="1:8">
      <c r="A33" s="160">
        <f t="shared" si="13"/>
        <v>3</v>
      </c>
      <c r="B33" s="193"/>
      <c r="C33" s="191">
        <f>'Lease Classification Test'!$E$26</f>
        <v>0</v>
      </c>
      <c r="D33" s="191">
        <f>'Lease Classification Test'!$E$26</f>
        <v>0</v>
      </c>
      <c r="E33" s="191">
        <f>H32*'Lease Classification Test'!$E$41/12</f>
        <v>0</v>
      </c>
      <c r="F33" s="192">
        <f t="shared" ref="F33" si="15">D33-E33</f>
        <v>0</v>
      </c>
      <c r="G33" s="192">
        <f t="shared" ref="G33" si="16">C33-E33</f>
        <v>0</v>
      </c>
      <c r="H33" s="191">
        <f>H32-F33</f>
        <v>-1</v>
      </c>
    </row>
    <row r="34" spans="1:8">
      <c r="B34" s="194"/>
      <c r="C34" s="191"/>
      <c r="D34" s="191"/>
      <c r="E34" s="191"/>
      <c r="F34" s="192"/>
      <c r="G34" s="192"/>
      <c r="H34" s="191"/>
    </row>
    <row r="35" spans="1:8" ht="17">
      <c r="A35" s="174" t="s">
        <v>128</v>
      </c>
      <c r="B35" s="187"/>
      <c r="C35" s="188"/>
      <c r="D35" s="188"/>
      <c r="E35" s="188"/>
      <c r="F35" s="189"/>
      <c r="G35" s="189"/>
      <c r="H35" s="188"/>
    </row>
    <row r="36" spans="1:8">
      <c r="A36" s="160">
        <v>1</v>
      </c>
      <c r="B36" s="190"/>
      <c r="C36" s="191">
        <f>'Lease Classification Test'!$F$26</f>
        <v>0</v>
      </c>
      <c r="D36" s="191">
        <f>'Lease Classification Test'!$F$26</f>
        <v>0</v>
      </c>
      <c r="E36" s="191">
        <v>0</v>
      </c>
      <c r="F36" s="192">
        <f t="shared" ref="F36:F37" si="17">D36-E36</f>
        <v>0</v>
      </c>
      <c r="G36" s="192">
        <f>C36-E36</f>
        <v>0</v>
      </c>
      <c r="H36" s="191">
        <f>E6-F36</f>
        <v>-1</v>
      </c>
    </row>
    <row r="37" spans="1:8">
      <c r="A37" s="160">
        <f t="shared" ref="A37:A38" si="18">A36+1</f>
        <v>2</v>
      </c>
      <c r="B37" s="193"/>
      <c r="C37" s="191">
        <f>'Lease Classification Test'!$F$26</f>
        <v>0</v>
      </c>
      <c r="D37" s="191">
        <f>'Lease Classification Test'!$F$26</f>
        <v>0</v>
      </c>
      <c r="E37" s="191">
        <f>H36*'Lease Classification Test'!$F$41/12</f>
        <v>0</v>
      </c>
      <c r="F37" s="192">
        <f t="shared" si="17"/>
        <v>0</v>
      </c>
      <c r="G37" s="192">
        <f t="shared" ref="G37" si="19">C37-E37</f>
        <v>0</v>
      </c>
      <c r="H37" s="191">
        <f>H36-F37</f>
        <v>-1</v>
      </c>
    </row>
    <row r="38" spans="1:8">
      <c r="A38" s="160">
        <f t="shared" si="18"/>
        <v>3</v>
      </c>
      <c r="B38" s="193"/>
      <c r="C38" s="191">
        <f>'Lease Classification Test'!$F$26</f>
        <v>0</v>
      </c>
      <c r="D38" s="191">
        <f>'Lease Classification Test'!$F$26</f>
        <v>0</v>
      </c>
      <c r="E38" s="191">
        <f>H37*'Lease Classification Test'!$F$41/12</f>
        <v>0</v>
      </c>
      <c r="F38" s="192">
        <f t="shared" ref="F38" si="20">D38-E38</f>
        <v>0</v>
      </c>
      <c r="G38" s="192">
        <f t="shared" ref="G38" si="21">C38-E38</f>
        <v>0</v>
      </c>
      <c r="H38" s="191">
        <f>H37-F38</f>
        <v>-1</v>
      </c>
    </row>
    <row r="156" spans="5:5">
      <c r="E156" s="191"/>
    </row>
    <row r="157" spans="5:5">
      <c r="E157" s="191"/>
    </row>
    <row r="158" spans="5:5">
      <c r="E158" s="191"/>
    </row>
    <row r="159" spans="5:5">
      <c r="E159" s="191"/>
    </row>
    <row r="160" spans="5:5">
      <c r="E160" s="191"/>
    </row>
    <row r="161" spans="5:5">
      <c r="E161" s="191"/>
    </row>
    <row r="162" spans="5:5">
      <c r="E162" s="191"/>
    </row>
    <row r="163" spans="5:5">
      <c r="E163" s="191"/>
    </row>
    <row r="164" spans="5:5">
      <c r="E164" s="191"/>
    </row>
  </sheetData>
  <mergeCells count="5">
    <mergeCell ref="A2:E2"/>
    <mergeCell ref="A4:E4"/>
    <mergeCell ref="A16:H16"/>
    <mergeCell ref="G6:I6"/>
    <mergeCell ref="G8:I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8"/>
  <sheetViews>
    <sheetView workbookViewId="0">
      <selection activeCell="C12" sqref="C12"/>
    </sheetView>
  </sheetViews>
  <sheetFormatPr baseColWidth="10" defaultColWidth="10.83203125" defaultRowHeight="17"/>
  <cols>
    <col min="1" max="1" width="42.33203125" style="159" bestFit="1" customWidth="1"/>
    <col min="2" max="2" width="23.1640625" style="159" customWidth="1"/>
    <col min="3" max="3" width="24.33203125" style="159" customWidth="1"/>
    <col min="4" max="4" width="26.1640625" style="159" customWidth="1"/>
    <col min="5" max="5" width="24.1640625" style="159" customWidth="1"/>
    <col min="6" max="6" width="21.83203125" style="159" bestFit="1" customWidth="1"/>
    <col min="7" max="7" width="15.5" style="159" customWidth="1"/>
    <col min="8" max="8" width="10.83203125" style="159"/>
    <col min="9" max="9" width="73.33203125" style="159" customWidth="1"/>
    <col min="10" max="16384" width="10.83203125" style="159"/>
  </cols>
  <sheetData>
    <row r="1" spans="1:9" ht="88" customHeight="1">
      <c r="B1" s="197" t="s">
        <v>138</v>
      </c>
    </row>
    <row r="2" spans="1:9" s="148" customFormat="1" ht="33" customHeight="1">
      <c r="A2" s="246"/>
      <c r="B2" s="246"/>
      <c r="C2" s="246"/>
      <c r="D2" s="246"/>
      <c r="E2" s="246"/>
    </row>
    <row r="3" spans="1:9" s="117" customFormat="1">
      <c r="A3" s="159"/>
      <c r="B3" s="159"/>
      <c r="C3" s="161"/>
      <c r="D3" s="161"/>
      <c r="E3" s="161"/>
      <c r="F3" s="161"/>
      <c r="G3" s="161"/>
      <c r="H3" s="161"/>
    </row>
    <row r="4" spans="1:9" s="117" customFormat="1">
      <c r="A4" s="247" t="s">
        <v>102</v>
      </c>
      <c r="B4" s="248"/>
      <c r="C4" s="248"/>
      <c r="D4" s="248"/>
      <c r="E4" s="249"/>
      <c r="F4" s="161"/>
      <c r="G4" s="162"/>
      <c r="H4" s="161"/>
    </row>
    <row r="5" spans="1:9" s="117" customFormat="1">
      <c r="B5" s="163" t="s">
        <v>104</v>
      </c>
      <c r="C5" s="163" t="s">
        <v>126</v>
      </c>
      <c r="D5" s="163" t="s">
        <v>127</v>
      </c>
      <c r="E5" s="163" t="s">
        <v>128</v>
      </c>
      <c r="F5" s="161"/>
      <c r="G5" s="131"/>
      <c r="H5" s="161"/>
    </row>
    <row r="6" spans="1:9" s="117" customFormat="1" ht="91" customHeight="1">
      <c r="A6" s="160" t="s">
        <v>132</v>
      </c>
      <c r="B6" s="164">
        <f>'Lease Classification Test'!C39</f>
        <v>-1</v>
      </c>
      <c r="C6" s="164">
        <f>'Lease Classification Test'!D39</f>
        <v>-1</v>
      </c>
      <c r="D6" s="164">
        <f>'Lease Classification Test'!E39</f>
        <v>-1</v>
      </c>
      <c r="E6" s="164">
        <f>'Lease Classification Test'!F39</f>
        <v>-1</v>
      </c>
      <c r="F6" s="161"/>
      <c r="G6" s="255" t="s">
        <v>176</v>
      </c>
      <c r="H6" s="255"/>
      <c r="I6" s="255"/>
    </row>
    <row r="7" spans="1:9" s="117" customFormat="1">
      <c r="A7" s="159"/>
      <c r="B7" s="165"/>
      <c r="C7" s="166"/>
      <c r="D7" s="166"/>
      <c r="E7" s="166"/>
      <c r="F7" s="161"/>
      <c r="G7" s="131"/>
      <c r="H7" s="161"/>
    </row>
    <row r="8" spans="1:9" s="117" customFormat="1" ht="14.5" customHeight="1">
      <c r="A8" s="160" t="s">
        <v>131</v>
      </c>
      <c r="B8" s="165"/>
      <c r="C8" s="166"/>
      <c r="D8" s="166"/>
      <c r="E8" s="166"/>
      <c r="F8" s="161"/>
      <c r="G8" s="256" t="s">
        <v>177</v>
      </c>
      <c r="H8" s="256"/>
      <c r="I8" s="256"/>
    </row>
    <row r="9" spans="1:9" s="117" customFormat="1">
      <c r="A9" s="167" t="s">
        <v>132</v>
      </c>
      <c r="B9" s="165">
        <f>B6</f>
        <v>-1</v>
      </c>
      <c r="C9" s="165">
        <f t="shared" ref="C9:E9" si="0">C6</f>
        <v>-1</v>
      </c>
      <c r="D9" s="165">
        <f t="shared" si="0"/>
        <v>-1</v>
      </c>
      <c r="E9" s="165">
        <f t="shared" si="0"/>
        <v>-1</v>
      </c>
      <c r="F9" s="161"/>
    </row>
    <row r="10" spans="1:9" s="117" customFormat="1">
      <c r="A10" s="167" t="s">
        <v>133</v>
      </c>
      <c r="B10" s="165"/>
      <c r="C10" s="166"/>
      <c r="D10" s="166"/>
      <c r="E10" s="166"/>
      <c r="F10" s="161" t="s">
        <v>136</v>
      </c>
    </row>
    <row r="11" spans="1:9" s="117" customFormat="1">
      <c r="A11" s="167" t="s">
        <v>134</v>
      </c>
      <c r="B11" s="165"/>
      <c r="C11" s="166"/>
      <c r="D11" s="166"/>
      <c r="E11" s="166"/>
      <c r="F11" s="161" t="s">
        <v>136</v>
      </c>
    </row>
    <row r="12" spans="1:9" s="117" customFormat="1">
      <c r="A12" s="167" t="s">
        <v>135</v>
      </c>
      <c r="B12" s="165"/>
      <c r="C12" s="166"/>
      <c r="D12" s="166"/>
      <c r="E12" s="166"/>
      <c r="F12" s="161" t="s">
        <v>136</v>
      </c>
    </row>
    <row r="13" spans="1:9" s="117" customFormat="1">
      <c r="A13" s="159"/>
      <c r="B13" s="168">
        <f>SUM(B9:B12)</f>
        <v>-1</v>
      </c>
      <c r="C13" s="168">
        <f t="shared" ref="C13:E13" si="1">SUM(C9:C12)</f>
        <v>-1</v>
      </c>
      <c r="D13" s="168">
        <f t="shared" si="1"/>
        <v>-1</v>
      </c>
      <c r="E13" s="168">
        <f t="shared" si="1"/>
        <v>-1</v>
      </c>
      <c r="F13" s="161"/>
    </row>
    <row r="14" spans="1:9" s="117" customFormat="1">
      <c r="A14" s="159"/>
      <c r="B14" s="159"/>
      <c r="C14" s="161"/>
      <c r="D14" s="161"/>
      <c r="E14" s="161"/>
      <c r="F14" s="161"/>
      <c r="G14" s="161"/>
      <c r="H14" s="161"/>
    </row>
    <row r="16" spans="1:9">
      <c r="A16" s="250" t="s">
        <v>137</v>
      </c>
      <c r="B16" s="251"/>
      <c r="C16" s="251"/>
      <c r="D16" s="251"/>
      <c r="E16" s="251"/>
      <c r="F16" s="251"/>
      <c r="G16" s="251"/>
      <c r="H16" s="252"/>
    </row>
    <row r="18" spans="1:8">
      <c r="A18" s="169" t="s">
        <v>152</v>
      </c>
      <c r="B18" s="169" t="s">
        <v>153</v>
      </c>
      <c r="C18" s="169" t="s">
        <v>154</v>
      </c>
      <c r="D18" s="169" t="s">
        <v>155</v>
      </c>
      <c r="E18" s="169" t="s">
        <v>156</v>
      </c>
      <c r="F18" s="169" t="s">
        <v>157</v>
      </c>
      <c r="G18" s="169" t="s">
        <v>158</v>
      </c>
      <c r="H18" s="169" t="s">
        <v>159</v>
      </c>
    </row>
    <row r="19" spans="1:8">
      <c r="A19" s="170"/>
      <c r="B19" s="171"/>
      <c r="C19" s="172"/>
      <c r="D19" s="172"/>
      <c r="E19" s="172"/>
      <c r="F19" s="173"/>
      <c r="G19" s="173"/>
      <c r="H19" s="172"/>
    </row>
    <row r="20" spans="1:8">
      <c r="A20" s="174" t="s">
        <v>104</v>
      </c>
      <c r="B20" s="171"/>
      <c r="C20" s="172"/>
      <c r="D20" s="172"/>
      <c r="E20" s="172"/>
      <c r="F20" s="173"/>
      <c r="G20" s="173"/>
      <c r="H20" s="172"/>
    </row>
    <row r="21" spans="1:8">
      <c r="A21" s="159">
        <v>1</v>
      </c>
      <c r="B21" s="175"/>
      <c r="C21" s="176">
        <f>'Lease Classification Test'!$C$26</f>
        <v>0</v>
      </c>
      <c r="D21" s="176">
        <f>'Lease Classification Test'!$C$26</f>
        <v>0</v>
      </c>
      <c r="E21" s="176">
        <v>0</v>
      </c>
      <c r="F21" s="177">
        <f t="shared" ref="F21:F23" si="2">D21-E21</f>
        <v>0</v>
      </c>
      <c r="G21" s="177">
        <f>C21-E21</f>
        <v>0</v>
      </c>
      <c r="H21" s="176">
        <f>B6-F21</f>
        <v>-1</v>
      </c>
    </row>
    <row r="22" spans="1:8">
      <c r="A22" s="159">
        <f t="shared" ref="A22:A23" si="3">A21+1</f>
        <v>2</v>
      </c>
      <c r="B22" s="178"/>
      <c r="C22" s="176">
        <f>'Lease Classification Test'!$C$26</f>
        <v>0</v>
      </c>
      <c r="D22" s="176">
        <f>'Lease Classification Test'!$C$26</f>
        <v>0</v>
      </c>
      <c r="E22" s="176">
        <f>H21*'Lease Classification Test'!$C$41/12</f>
        <v>0</v>
      </c>
      <c r="F22" s="177">
        <f t="shared" si="2"/>
        <v>0</v>
      </c>
      <c r="G22" s="177">
        <f t="shared" ref="G22:G23" si="4">C22-E22</f>
        <v>0</v>
      </c>
      <c r="H22" s="176">
        <f>H21-F22</f>
        <v>-1</v>
      </c>
    </row>
    <row r="23" spans="1:8">
      <c r="A23" s="159">
        <f t="shared" si="3"/>
        <v>3</v>
      </c>
      <c r="B23" s="178"/>
      <c r="C23" s="176">
        <f>'Lease Classification Test'!$C$26</f>
        <v>0</v>
      </c>
      <c r="D23" s="176">
        <f>'Lease Classification Test'!$C$26</f>
        <v>0</v>
      </c>
      <c r="E23" s="176">
        <f>H22*'Lease Classification Test'!$C$41/12</f>
        <v>0</v>
      </c>
      <c r="F23" s="177">
        <f t="shared" si="2"/>
        <v>0</v>
      </c>
      <c r="G23" s="177">
        <f t="shared" si="4"/>
        <v>0</v>
      </c>
      <c r="H23" s="176">
        <f>H22-F23</f>
        <v>-1</v>
      </c>
    </row>
    <row r="24" spans="1:8">
      <c r="B24" s="179"/>
      <c r="C24" s="176"/>
      <c r="D24" s="176"/>
      <c r="E24" s="176"/>
      <c r="F24" s="177"/>
      <c r="G24" s="177"/>
      <c r="H24" s="176"/>
    </row>
    <row r="25" spans="1:8">
      <c r="A25" s="174" t="s">
        <v>126</v>
      </c>
      <c r="B25" s="171"/>
      <c r="C25" s="172"/>
      <c r="D25" s="172"/>
      <c r="E25" s="172"/>
      <c r="F25" s="173"/>
      <c r="G25" s="173"/>
      <c r="H25" s="172"/>
    </row>
    <row r="26" spans="1:8">
      <c r="A26" s="159">
        <v>1</v>
      </c>
      <c r="B26" s="175"/>
      <c r="C26" s="176">
        <f>'Lease Classification Test'!$D$26</f>
        <v>0</v>
      </c>
      <c r="D26" s="176">
        <f>'Lease Classification Test'!$D$26</f>
        <v>0</v>
      </c>
      <c r="E26" s="176">
        <v>0</v>
      </c>
      <c r="F26" s="177">
        <f t="shared" ref="F26:F28" si="5">D26-E26</f>
        <v>0</v>
      </c>
      <c r="G26" s="177">
        <f>C26-E26</f>
        <v>0</v>
      </c>
      <c r="H26" s="176">
        <f>C6-F26</f>
        <v>-1</v>
      </c>
    </row>
    <row r="27" spans="1:8">
      <c r="A27" s="159">
        <f t="shared" ref="A27:A28" si="6">A26+1</f>
        <v>2</v>
      </c>
      <c r="B27" s="178"/>
      <c r="C27" s="176">
        <f>'Lease Classification Test'!$D$26</f>
        <v>0</v>
      </c>
      <c r="D27" s="176">
        <f>'Lease Classification Test'!$D$26</f>
        <v>0</v>
      </c>
      <c r="E27" s="176">
        <f>H26*'Lease Classification Test'!$D$41/12</f>
        <v>0</v>
      </c>
      <c r="F27" s="177">
        <f t="shared" si="5"/>
        <v>0</v>
      </c>
      <c r="G27" s="177">
        <f t="shared" ref="G27:G28" si="7">C27-E27</f>
        <v>0</v>
      </c>
      <c r="H27" s="176">
        <f>H26-F27</f>
        <v>-1</v>
      </c>
    </row>
    <row r="28" spans="1:8">
      <c r="A28" s="159">
        <f t="shared" si="6"/>
        <v>3</v>
      </c>
      <c r="B28" s="178"/>
      <c r="C28" s="176">
        <f>'Lease Classification Test'!$D$26</f>
        <v>0</v>
      </c>
      <c r="D28" s="176">
        <f>'Lease Classification Test'!$D$26</f>
        <v>0</v>
      </c>
      <c r="E28" s="176">
        <f>H27*'Lease Classification Test'!$D$41/12</f>
        <v>0</v>
      </c>
      <c r="F28" s="177">
        <f t="shared" si="5"/>
        <v>0</v>
      </c>
      <c r="G28" s="177">
        <f t="shared" si="7"/>
        <v>0</v>
      </c>
      <c r="H28" s="176">
        <f>H27-F28</f>
        <v>-1</v>
      </c>
    </row>
    <row r="29" spans="1:8">
      <c r="B29" s="179"/>
      <c r="C29" s="176"/>
      <c r="D29" s="176"/>
      <c r="E29" s="176"/>
      <c r="F29" s="177"/>
      <c r="G29" s="177"/>
      <c r="H29" s="176"/>
    </row>
    <row r="30" spans="1:8">
      <c r="A30" s="174" t="s">
        <v>127</v>
      </c>
      <c r="B30" s="171"/>
      <c r="C30" s="172"/>
      <c r="D30" s="172"/>
      <c r="E30" s="172"/>
      <c r="F30" s="173"/>
      <c r="G30" s="173"/>
      <c r="H30" s="172"/>
    </row>
    <row r="31" spans="1:8">
      <c r="A31" s="159">
        <v>1</v>
      </c>
      <c r="B31" s="175"/>
      <c r="C31" s="176">
        <f>'Lease Classification Test'!$E$26</f>
        <v>0</v>
      </c>
      <c r="D31" s="176">
        <f>'Lease Classification Test'!$E$26</f>
        <v>0</v>
      </c>
      <c r="E31" s="176">
        <v>0</v>
      </c>
      <c r="F31" s="177">
        <f t="shared" ref="F31:F33" si="8">D31-E31</f>
        <v>0</v>
      </c>
      <c r="G31" s="177">
        <f>C31-E31</f>
        <v>0</v>
      </c>
      <c r="H31" s="176">
        <f>D6-F31</f>
        <v>-1</v>
      </c>
    </row>
    <row r="32" spans="1:8">
      <c r="A32" s="159">
        <f t="shared" ref="A32:A33" si="9">A31+1</f>
        <v>2</v>
      </c>
      <c r="B32" s="178"/>
      <c r="C32" s="176">
        <f>'Lease Classification Test'!$E$26</f>
        <v>0</v>
      </c>
      <c r="D32" s="176">
        <f>'Lease Classification Test'!$E$26</f>
        <v>0</v>
      </c>
      <c r="E32" s="176">
        <f>H31*'Lease Classification Test'!$E$41/12</f>
        <v>0</v>
      </c>
      <c r="F32" s="177">
        <f t="shared" si="8"/>
        <v>0</v>
      </c>
      <c r="G32" s="177">
        <f t="shared" ref="G32:G33" si="10">C32-E32</f>
        <v>0</v>
      </c>
      <c r="H32" s="176">
        <f>H31-F32</f>
        <v>-1</v>
      </c>
    </row>
    <row r="33" spans="1:8">
      <c r="A33" s="159">
        <f t="shared" si="9"/>
        <v>3</v>
      </c>
      <c r="B33" s="178"/>
      <c r="C33" s="176">
        <f>'Lease Classification Test'!$E$26</f>
        <v>0</v>
      </c>
      <c r="D33" s="176">
        <f>'Lease Classification Test'!$E$26</f>
        <v>0</v>
      </c>
      <c r="E33" s="176">
        <f>H32*'Lease Classification Test'!$E$41/12</f>
        <v>0</v>
      </c>
      <c r="F33" s="177">
        <f t="shared" si="8"/>
        <v>0</v>
      </c>
      <c r="G33" s="177">
        <f t="shared" si="10"/>
        <v>0</v>
      </c>
      <c r="H33" s="176">
        <f>H32-F33</f>
        <v>-1</v>
      </c>
    </row>
    <row r="34" spans="1:8">
      <c r="B34" s="179"/>
      <c r="C34" s="176"/>
      <c r="D34" s="176"/>
      <c r="E34" s="176"/>
      <c r="F34" s="177"/>
      <c r="G34" s="177"/>
      <c r="H34" s="176"/>
    </row>
    <row r="35" spans="1:8">
      <c r="A35" s="174" t="s">
        <v>128</v>
      </c>
      <c r="B35" s="171"/>
      <c r="C35" s="172"/>
      <c r="D35" s="172"/>
      <c r="E35" s="172"/>
      <c r="F35" s="173"/>
      <c r="G35" s="173"/>
      <c r="H35" s="172"/>
    </row>
    <row r="36" spans="1:8">
      <c r="A36" s="159">
        <v>1</v>
      </c>
      <c r="B36" s="175"/>
      <c r="C36" s="176">
        <f>'Lease Classification Test'!$F$26</f>
        <v>0</v>
      </c>
      <c r="D36" s="176">
        <f>'Lease Classification Test'!$F$26</f>
        <v>0</v>
      </c>
      <c r="E36" s="176">
        <v>0</v>
      </c>
      <c r="F36" s="177">
        <f t="shared" ref="F36:F38" si="11">D36-E36</f>
        <v>0</v>
      </c>
      <c r="G36" s="177">
        <f>C36-E36</f>
        <v>0</v>
      </c>
      <c r="H36" s="176">
        <f>E6-F36</f>
        <v>-1</v>
      </c>
    </row>
    <row r="37" spans="1:8">
      <c r="A37" s="159">
        <f t="shared" ref="A37:A38" si="12">A36+1</f>
        <v>2</v>
      </c>
      <c r="B37" s="178"/>
      <c r="C37" s="176">
        <f>'Lease Classification Test'!$F$26</f>
        <v>0</v>
      </c>
      <c r="D37" s="176">
        <f>'Lease Classification Test'!$F$26</f>
        <v>0</v>
      </c>
      <c r="E37" s="176">
        <f>H36*'Lease Classification Test'!$F$41/12</f>
        <v>0</v>
      </c>
      <c r="F37" s="177">
        <f t="shared" si="11"/>
        <v>0</v>
      </c>
      <c r="G37" s="177">
        <f t="shared" ref="G37:G38" si="13">C37-E37</f>
        <v>0</v>
      </c>
      <c r="H37" s="176">
        <f>H36-F37</f>
        <v>-1</v>
      </c>
    </row>
    <row r="38" spans="1:8">
      <c r="A38" s="159">
        <f t="shared" si="12"/>
        <v>3</v>
      </c>
      <c r="B38" s="178"/>
      <c r="C38" s="176">
        <f>'Lease Classification Test'!$F$26</f>
        <v>0</v>
      </c>
      <c r="D38" s="176">
        <f>'Lease Classification Test'!$F$26</f>
        <v>0</v>
      </c>
      <c r="E38" s="176">
        <f>H37*'Lease Classification Test'!$F$41/12</f>
        <v>0</v>
      </c>
      <c r="F38" s="177">
        <f t="shared" si="11"/>
        <v>0</v>
      </c>
      <c r="G38" s="177">
        <f t="shared" si="13"/>
        <v>0</v>
      </c>
      <c r="H38" s="176">
        <f>H37-F38</f>
        <v>-1</v>
      </c>
    </row>
  </sheetData>
  <mergeCells count="5">
    <mergeCell ref="A2:E2"/>
    <mergeCell ref="A4:E4"/>
    <mergeCell ref="A16:H16"/>
    <mergeCell ref="G6:I6"/>
    <mergeCell ref="G8:I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zoomScale="80" zoomScaleNormal="80" zoomScalePageLayoutView="80" workbookViewId="0">
      <pane ySplit="2" topLeftCell="A3" activePane="bottomLeft" state="frozen"/>
      <selection pane="bottomLeft" activeCell="H4" sqref="H4"/>
    </sheetView>
  </sheetViews>
  <sheetFormatPr baseColWidth="10" defaultColWidth="8.83203125" defaultRowHeight="15"/>
  <cols>
    <col min="1" max="1" width="3.6640625" style="2" customWidth="1"/>
    <col min="2" max="2" width="18.5" style="2" bestFit="1" customWidth="1"/>
    <col min="3" max="5" width="18.5" style="2" customWidth="1"/>
    <col min="6" max="6" width="60.33203125" style="2" bestFit="1" customWidth="1"/>
    <col min="7" max="7" width="71.5" style="2" customWidth="1"/>
    <col min="8" max="8" width="16.83203125" style="8" customWidth="1"/>
    <col min="9" max="16384" width="8.83203125" style="2"/>
  </cols>
  <sheetData>
    <row r="1" spans="1:8">
      <c r="A1" s="1"/>
      <c r="B1" s="1"/>
      <c r="C1" s="1"/>
      <c r="D1" s="1"/>
      <c r="E1" s="1"/>
    </row>
    <row r="2" spans="1:8" ht="16">
      <c r="A2" s="3" t="s">
        <v>23</v>
      </c>
      <c r="B2" s="3" t="s">
        <v>12</v>
      </c>
      <c r="C2" s="3" t="s">
        <v>24</v>
      </c>
      <c r="D2" s="3" t="s">
        <v>54</v>
      </c>
      <c r="E2" s="3" t="s">
        <v>29</v>
      </c>
      <c r="F2" s="3" t="s">
        <v>14</v>
      </c>
      <c r="G2" s="3" t="s">
        <v>16</v>
      </c>
      <c r="H2" s="19" t="s">
        <v>20</v>
      </c>
    </row>
    <row r="3" spans="1:8" ht="134" customHeight="1">
      <c r="A3" s="4">
        <v>1</v>
      </c>
      <c r="B3" s="7" t="s">
        <v>13</v>
      </c>
      <c r="C3" s="6" t="s">
        <v>25</v>
      </c>
      <c r="D3" s="17" t="s">
        <v>61</v>
      </c>
      <c r="E3" s="11" t="s">
        <v>30</v>
      </c>
      <c r="F3" s="7" t="s">
        <v>15</v>
      </c>
      <c r="G3" s="7" t="s">
        <v>17</v>
      </c>
      <c r="H3" s="10" t="s">
        <v>66</v>
      </c>
    </row>
    <row r="4" spans="1:8" ht="112">
      <c r="A4" s="4">
        <v>2</v>
      </c>
      <c r="B4" s="7" t="s">
        <v>18</v>
      </c>
      <c r="C4" s="7" t="s">
        <v>60</v>
      </c>
      <c r="D4" s="7" t="s">
        <v>56</v>
      </c>
      <c r="E4" s="12" t="s">
        <v>31</v>
      </c>
      <c r="F4" s="7" t="s">
        <v>19</v>
      </c>
      <c r="G4" s="7" t="s">
        <v>22</v>
      </c>
      <c r="H4" s="10" t="s">
        <v>21</v>
      </c>
    </row>
    <row r="5" spans="1:8" ht="112">
      <c r="A5" s="4">
        <v>3</v>
      </c>
      <c r="B5" s="10" t="s">
        <v>26</v>
      </c>
      <c r="C5" s="7" t="s">
        <v>59</v>
      </c>
      <c r="D5" s="7" t="s">
        <v>56</v>
      </c>
      <c r="E5" s="18" t="s">
        <v>31</v>
      </c>
      <c r="F5" s="4" t="s">
        <v>27</v>
      </c>
      <c r="G5" s="10" t="s">
        <v>28</v>
      </c>
      <c r="H5" s="10" t="s">
        <v>21</v>
      </c>
    </row>
    <row r="6" spans="1:8" ht="112">
      <c r="A6" s="9">
        <v>4</v>
      </c>
      <c r="B6" s="7" t="s">
        <v>32</v>
      </c>
      <c r="C6" s="7" t="s">
        <v>58</v>
      </c>
      <c r="D6" s="7" t="s">
        <v>56</v>
      </c>
      <c r="E6" s="13" t="s">
        <v>31</v>
      </c>
      <c r="F6" s="7" t="s">
        <v>33</v>
      </c>
      <c r="G6" s="10" t="s">
        <v>28</v>
      </c>
      <c r="H6" s="7" t="s">
        <v>34</v>
      </c>
    </row>
    <row r="7" spans="1:8" ht="112">
      <c r="A7" s="9">
        <v>5</v>
      </c>
      <c r="B7" s="7" t="s">
        <v>36</v>
      </c>
      <c r="C7" s="14" t="s">
        <v>44</v>
      </c>
      <c r="D7" s="7" t="s">
        <v>56</v>
      </c>
      <c r="E7" s="13" t="s">
        <v>31</v>
      </c>
      <c r="F7" s="7" t="s">
        <v>43</v>
      </c>
      <c r="G7" s="10" t="s">
        <v>28</v>
      </c>
      <c r="H7" s="7" t="s">
        <v>34</v>
      </c>
    </row>
    <row r="8" spans="1:8" ht="112">
      <c r="A8" s="9">
        <v>6</v>
      </c>
      <c r="B8" s="7" t="s">
        <v>37</v>
      </c>
      <c r="C8" s="7" t="s">
        <v>57</v>
      </c>
      <c r="D8" s="7" t="s">
        <v>56</v>
      </c>
      <c r="E8" s="13" t="s">
        <v>31</v>
      </c>
      <c r="F8" s="7" t="s">
        <v>45</v>
      </c>
      <c r="G8" s="10" t="s">
        <v>28</v>
      </c>
      <c r="H8" s="7" t="s">
        <v>34</v>
      </c>
    </row>
    <row r="9" spans="1:8" ht="64">
      <c r="A9" s="9">
        <v>7</v>
      </c>
      <c r="B9" s="5" t="s">
        <v>38</v>
      </c>
      <c r="C9" s="15" t="s">
        <v>48</v>
      </c>
      <c r="D9" s="15"/>
      <c r="E9" s="13" t="s">
        <v>30</v>
      </c>
      <c r="F9" s="7" t="s">
        <v>46</v>
      </c>
      <c r="G9" s="7" t="s">
        <v>47</v>
      </c>
      <c r="H9" s="15"/>
    </row>
    <row r="10" spans="1:8" ht="224">
      <c r="A10" s="9">
        <v>8</v>
      </c>
      <c r="B10" s="7" t="s">
        <v>39</v>
      </c>
      <c r="C10" s="14" t="s">
        <v>52</v>
      </c>
      <c r="D10" s="14"/>
      <c r="E10" s="13" t="s">
        <v>30</v>
      </c>
      <c r="F10" s="7" t="s">
        <v>49</v>
      </c>
      <c r="G10" s="7" t="s">
        <v>50</v>
      </c>
      <c r="H10" s="14" t="s">
        <v>51</v>
      </c>
    </row>
    <row r="11" spans="1:8" ht="112">
      <c r="A11" s="9">
        <v>9</v>
      </c>
      <c r="B11" s="7" t="s">
        <v>40</v>
      </c>
      <c r="C11" s="16" t="s">
        <v>55</v>
      </c>
      <c r="D11" s="7" t="s">
        <v>56</v>
      </c>
      <c r="E11" s="13" t="s">
        <v>31</v>
      </c>
      <c r="F11" s="7" t="s">
        <v>53</v>
      </c>
      <c r="G11" s="10" t="s">
        <v>28</v>
      </c>
      <c r="H11" s="7" t="s">
        <v>34</v>
      </c>
    </row>
    <row r="12" spans="1:8" ht="48">
      <c r="A12" s="9">
        <v>10</v>
      </c>
      <c r="B12" s="7" t="s">
        <v>35</v>
      </c>
      <c r="C12" s="14" t="s">
        <v>63</v>
      </c>
      <c r="D12" s="7"/>
      <c r="E12" s="13" t="s">
        <v>41</v>
      </c>
      <c r="F12" s="7" t="s">
        <v>62</v>
      </c>
      <c r="G12" s="10" t="s">
        <v>28</v>
      </c>
      <c r="H12" s="7" t="s">
        <v>34</v>
      </c>
    </row>
    <row r="13" spans="1:8" ht="112">
      <c r="A13" s="9">
        <v>11</v>
      </c>
      <c r="B13" s="7" t="s">
        <v>35</v>
      </c>
      <c r="C13" s="16" t="s">
        <v>64</v>
      </c>
      <c r="D13" s="7" t="s">
        <v>56</v>
      </c>
      <c r="E13" s="13" t="s">
        <v>42</v>
      </c>
      <c r="F13" s="7" t="s">
        <v>65</v>
      </c>
      <c r="G13" s="10" t="s">
        <v>28</v>
      </c>
      <c r="H13" s="7" t="s">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Blank Template</vt:lpstr>
      <vt:lpstr>Lease Classification Test</vt:lpstr>
      <vt:lpstr>Finance Lease Measurement</vt:lpstr>
      <vt:lpstr>Operating Lease Measurement</vt:lpstr>
      <vt:lpstr>BioServe Notes</vt:lpstr>
      <vt:lpstr>'Lease Classification Test'!Print_Area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Harris</dc:creator>
  <cp:lastModifiedBy>Microsoft Office User</cp:lastModifiedBy>
  <cp:lastPrinted>2017-10-16T15:41:33Z</cp:lastPrinted>
  <dcterms:created xsi:type="dcterms:W3CDTF">2017-10-16T13:36:30Z</dcterms:created>
  <dcterms:modified xsi:type="dcterms:W3CDTF">2020-03-17T20:13:06Z</dcterms:modified>
</cp:coreProperties>
</file>